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-rcoi\РЦОИ\Документы ОО ГИА\2024 год\Статистика\ГИА-11\"/>
    </mc:Choice>
  </mc:AlternateContent>
  <xr:revisionPtr revIDLastSave="0" documentId="13_ncr:1_{F58E8DB1-AFAF-4D22-8B7F-E45AB70F69F6}" xr6:coauthVersionLast="36" xr6:coauthVersionMax="36" xr10:uidLastSave="{00000000-0000-0000-0000-000000000000}"/>
  <bookViews>
    <workbookView xWindow="0" yWindow="0" windowWidth="13950" windowHeight="12030" xr2:uid="{C0658072-2D6F-4BA6-AE9B-0D808F072FE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6" i="1"/>
  <c r="I5" i="1"/>
  <c r="I4" i="1"/>
  <c r="I18" i="1"/>
  <c r="K18" i="1"/>
  <c r="G22" i="1"/>
  <c r="F22" i="1"/>
  <c r="J22" i="1"/>
  <c r="K22" i="1"/>
  <c r="K14" i="1"/>
  <c r="K13" i="1"/>
  <c r="K11" i="1"/>
  <c r="K10" i="1"/>
  <c r="K9" i="1"/>
  <c r="K8" i="1"/>
  <c r="K7" i="1"/>
  <c r="K6" i="1"/>
  <c r="K5" i="1"/>
  <c r="K4" i="1"/>
  <c r="J7" i="1" l="1"/>
  <c r="J6" i="1" l="1"/>
  <c r="J4" i="1" l="1"/>
  <c r="J13" i="1" l="1"/>
  <c r="J5" i="1" l="1"/>
  <c r="J14" i="1" l="1"/>
  <c r="J9" i="1" l="1"/>
  <c r="J18" i="1" l="1"/>
  <c r="G5" i="1" l="1"/>
  <c r="G6" i="1"/>
  <c r="G7" i="1"/>
  <c r="G8" i="1"/>
  <c r="G9" i="1"/>
  <c r="G10" i="1"/>
  <c r="G11" i="1"/>
  <c r="G12" i="1"/>
  <c r="G13" i="1"/>
  <c r="G14" i="1"/>
  <c r="G15" i="1"/>
  <c r="G18" i="1"/>
  <c r="G4" i="1"/>
  <c r="J10" i="1"/>
  <c r="J11" i="1" l="1"/>
  <c r="J8" i="1"/>
  <c r="F5" i="1"/>
  <c r="F6" i="1"/>
  <c r="F7" i="1"/>
  <c r="F8" i="1"/>
  <c r="F9" i="1"/>
  <c r="F10" i="1"/>
  <c r="F11" i="1"/>
  <c r="F12" i="1"/>
  <c r="F13" i="1"/>
  <c r="F14" i="1"/>
  <c r="F15" i="1"/>
  <c r="F18" i="1"/>
  <c r="F4" i="1"/>
</calcChain>
</file>

<file path=xl/sharedStrings.xml><?xml version="1.0" encoding="utf-8"?>
<sst xmlns="http://schemas.openxmlformats.org/spreadsheetml/2006/main" count="51" uniqueCount="32">
  <si>
    <t>Наименование предмета</t>
  </si>
  <si>
    <t>Русский язык</t>
  </si>
  <si>
    <t>Физика</t>
  </si>
  <si>
    <t>Химия</t>
  </si>
  <si>
    <t>Информатика</t>
  </si>
  <si>
    <t>Биология</t>
  </si>
  <si>
    <t>История</t>
  </si>
  <si>
    <t>География</t>
  </si>
  <si>
    <t>Английский язык</t>
  </si>
  <si>
    <t>Немецкий язык</t>
  </si>
  <si>
    <t>Французский язык</t>
  </si>
  <si>
    <t>Обществознание</t>
  </si>
  <si>
    <t>Испанский язык</t>
  </si>
  <si>
    <t>Литература</t>
  </si>
  <si>
    <t>Общее количество</t>
  </si>
  <si>
    <t>Выпускников текущего года</t>
  </si>
  <si>
    <t>Математика (базовый уровень)</t>
  </si>
  <si>
    <t>Математика (профильный уровень)</t>
  </si>
  <si>
    <t>Китайский язык</t>
  </si>
  <si>
    <t>Количество высокобалльников (81-100 б.), чел</t>
  </si>
  <si>
    <t>Участники набравшие 100 баллов*</t>
  </si>
  <si>
    <t>Количество участников набравших 100 б., чел.</t>
  </si>
  <si>
    <t>Доля участников набравших 100 б., %</t>
  </si>
  <si>
    <t>*Указаны выпускники текущего года</t>
  </si>
  <si>
    <t>Участники неопреодолевшие минимальный порог, %</t>
  </si>
  <si>
    <t>Количество получивших отметку «5»,чел</t>
  </si>
  <si>
    <t>----</t>
  </si>
  <si>
    <t>Процент высокобалльников (81-100 б.), %</t>
  </si>
  <si>
    <t>Процент участников набравших 100 б., %</t>
  </si>
  <si>
    <t>Участники, набравшие высокие баллы на ЕГЭ в 2024 году</t>
  </si>
  <si>
    <t>Количество участников ЕГЭ, чел</t>
  </si>
  <si>
    <t>Процент участников, получивших отметку «5»,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</si>
</sst>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CF37-A2B1-454E-9B32-3E8EA2D85587}">
  <dimension ref="A1:K22"/>
  <sheetViews>
    <sheetView tabSelected="1" zoomScale="80" zoomScaleNormal="80" workbookViewId="0">
      <selection activeCell="D9" sqref="D9"/>
    </sheetView>
  </sheetViews>
  <sheetFormatPr defaultRowHeight="15" x14ac:dyDescent="0.25"/>
  <cols>
    <col min="1" max="1" width="31.42578125" customWidth="1"/>
    <col min="2" max="3" width="20" style="14" customWidth="1"/>
    <col min="4" max="11" width="20" style="3" customWidth="1"/>
  </cols>
  <sheetData>
    <row r="1" spans="1:11" ht="51" customHeight="1" x14ac:dyDescent="0.25">
      <c r="A1" s="8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44.25" customHeight="1" x14ac:dyDescent="0.25">
      <c r="A2" s="11" t="s">
        <v>0</v>
      </c>
      <c r="B2" s="11" t="s">
        <v>30</v>
      </c>
      <c r="C2" s="11"/>
      <c r="D2" s="11" t="s">
        <v>19</v>
      </c>
      <c r="E2" s="11"/>
      <c r="F2" s="11" t="s">
        <v>27</v>
      </c>
      <c r="G2" s="11"/>
      <c r="H2" s="12" t="s">
        <v>20</v>
      </c>
      <c r="I2" s="13"/>
      <c r="J2" s="11" t="s">
        <v>24</v>
      </c>
      <c r="K2" s="11"/>
    </row>
    <row r="3" spans="1:11" ht="75" x14ac:dyDescent="0.25">
      <c r="A3" s="11"/>
      <c r="B3" s="7" t="s">
        <v>14</v>
      </c>
      <c r="C3" s="7" t="s">
        <v>15</v>
      </c>
      <c r="D3" s="1" t="s">
        <v>14</v>
      </c>
      <c r="E3" s="1" t="s">
        <v>15</v>
      </c>
      <c r="F3" s="1" t="s">
        <v>14</v>
      </c>
      <c r="G3" s="1" t="s">
        <v>15</v>
      </c>
      <c r="H3" s="1" t="s">
        <v>21</v>
      </c>
      <c r="I3" s="1" t="s">
        <v>28</v>
      </c>
      <c r="J3" s="1" t="s">
        <v>14</v>
      </c>
      <c r="K3" s="1" t="s">
        <v>15</v>
      </c>
    </row>
    <row r="4" spans="1:11" ht="18.75" x14ac:dyDescent="0.25">
      <c r="A4" s="2" t="s">
        <v>1</v>
      </c>
      <c r="B4" s="7">
        <v>5517</v>
      </c>
      <c r="C4" s="7">
        <v>5304</v>
      </c>
      <c r="D4" s="1">
        <v>994</v>
      </c>
      <c r="E4" s="1">
        <v>975</v>
      </c>
      <c r="F4" s="6">
        <f>D4/B4*100</f>
        <v>18.017038245423237</v>
      </c>
      <c r="G4" s="6">
        <f>E4/C4*100</f>
        <v>18.382352941176471</v>
      </c>
      <c r="H4" s="1">
        <v>19</v>
      </c>
      <c r="I4" s="6">
        <f t="shared" ref="I4:I15" si="0">H4/C4*100</f>
        <v>0.35822021116138764</v>
      </c>
      <c r="J4" s="6">
        <f>8/B4*100</f>
        <v>0.14500634402755122</v>
      </c>
      <c r="K4" s="6">
        <f>4/C4*100</f>
        <v>7.5414781297134248E-2</v>
      </c>
    </row>
    <row r="5" spans="1:11" ht="37.5" x14ac:dyDescent="0.25">
      <c r="A5" s="1" t="s">
        <v>17</v>
      </c>
      <c r="B5" s="7">
        <v>2693</v>
      </c>
      <c r="C5" s="7">
        <v>2575</v>
      </c>
      <c r="D5" s="1">
        <v>577</v>
      </c>
      <c r="E5" s="1">
        <v>568</v>
      </c>
      <c r="F5" s="6">
        <f t="shared" ref="F5:F18" si="1">D5/B5*100</f>
        <v>21.4259190493873</v>
      </c>
      <c r="G5" s="6">
        <f t="shared" ref="G5:G18" si="2">E5/C5*100</f>
        <v>22.058252427184467</v>
      </c>
      <c r="H5" s="1">
        <v>6</v>
      </c>
      <c r="I5" s="6">
        <f t="shared" si="0"/>
        <v>0.23300970873786409</v>
      </c>
      <c r="J5" s="6">
        <f>34/B5*100</f>
        <v>1.2625324916450056</v>
      </c>
      <c r="K5" s="6">
        <f>9/C5*100</f>
        <v>0.34951456310679613</v>
      </c>
    </row>
    <row r="6" spans="1:11" ht="18.75" x14ac:dyDescent="0.25">
      <c r="A6" s="2" t="s">
        <v>2</v>
      </c>
      <c r="B6" s="7">
        <v>820</v>
      </c>
      <c r="C6" s="7">
        <v>792</v>
      </c>
      <c r="D6" s="1">
        <v>135</v>
      </c>
      <c r="E6" s="1">
        <v>134</v>
      </c>
      <c r="F6" s="6">
        <f t="shared" si="1"/>
        <v>16.463414634146343</v>
      </c>
      <c r="G6" s="6">
        <f t="shared" si="2"/>
        <v>16.91919191919192</v>
      </c>
      <c r="H6" s="1">
        <v>6</v>
      </c>
      <c r="I6" s="6">
        <f t="shared" si="0"/>
        <v>0.75757575757575757</v>
      </c>
      <c r="J6" s="6">
        <f>10/B6*100</f>
        <v>1.2195121951219512</v>
      </c>
      <c r="K6" s="6">
        <f>7/C6*100</f>
        <v>0.88383838383838376</v>
      </c>
    </row>
    <row r="7" spans="1:11" ht="18.75" x14ac:dyDescent="0.25">
      <c r="A7" s="2" t="s">
        <v>3</v>
      </c>
      <c r="B7" s="7">
        <v>776</v>
      </c>
      <c r="C7" s="7">
        <v>694</v>
      </c>
      <c r="D7" s="1">
        <v>170</v>
      </c>
      <c r="E7" s="1">
        <v>165</v>
      </c>
      <c r="F7" s="6">
        <f t="shared" si="1"/>
        <v>21.907216494845361</v>
      </c>
      <c r="G7" s="6">
        <f t="shared" si="2"/>
        <v>23.775216138328531</v>
      </c>
      <c r="H7" s="1">
        <v>7</v>
      </c>
      <c r="I7" s="6">
        <f t="shared" si="0"/>
        <v>1.0086455331412103</v>
      </c>
      <c r="J7" s="6">
        <f>94/B7*100</f>
        <v>12.11340206185567</v>
      </c>
      <c r="K7" s="6">
        <f>57/C7*100</f>
        <v>8.2132564841498557</v>
      </c>
    </row>
    <row r="8" spans="1:11" ht="18.75" x14ac:dyDescent="0.25">
      <c r="A8" s="2" t="s">
        <v>5</v>
      </c>
      <c r="B8" s="7">
        <v>1161</v>
      </c>
      <c r="C8" s="7">
        <v>1032</v>
      </c>
      <c r="D8" s="1">
        <v>101</v>
      </c>
      <c r="E8" s="1">
        <v>95</v>
      </c>
      <c r="F8" s="6">
        <f t="shared" si="1"/>
        <v>8.699397071490095</v>
      </c>
      <c r="G8" s="6">
        <f t="shared" si="2"/>
        <v>9.2054263565891468</v>
      </c>
      <c r="H8" s="1">
        <v>0</v>
      </c>
      <c r="I8" s="6">
        <f t="shared" si="0"/>
        <v>0</v>
      </c>
      <c r="J8" s="6">
        <f>224/B8*100</f>
        <v>19.293712316968133</v>
      </c>
      <c r="K8" s="6">
        <f>99/C8*100</f>
        <v>9.5930232558139537</v>
      </c>
    </row>
    <row r="9" spans="1:11" ht="18.75" x14ac:dyDescent="0.25">
      <c r="A9" s="2" t="s">
        <v>6</v>
      </c>
      <c r="B9" s="7">
        <v>762</v>
      </c>
      <c r="C9" s="7">
        <v>721</v>
      </c>
      <c r="D9" s="1">
        <v>93</v>
      </c>
      <c r="E9" s="1">
        <v>89</v>
      </c>
      <c r="F9" s="6">
        <f t="shared" si="1"/>
        <v>12.204724409448819</v>
      </c>
      <c r="G9" s="6">
        <f t="shared" si="2"/>
        <v>12.343966712898752</v>
      </c>
      <c r="H9" s="1">
        <v>1</v>
      </c>
      <c r="I9" s="6">
        <f t="shared" si="0"/>
        <v>0.13869625520110956</v>
      </c>
      <c r="J9" s="6">
        <f>22/B9*100</f>
        <v>2.8871391076115485</v>
      </c>
      <c r="K9" s="6">
        <f>18/C9*100</f>
        <v>2.496532593619972</v>
      </c>
    </row>
    <row r="10" spans="1:11" ht="18.75" x14ac:dyDescent="0.25">
      <c r="A10" s="2" t="s">
        <v>7</v>
      </c>
      <c r="B10" s="7">
        <v>259</v>
      </c>
      <c r="C10" s="7">
        <v>249</v>
      </c>
      <c r="D10" s="1">
        <v>47</v>
      </c>
      <c r="E10" s="1">
        <v>45</v>
      </c>
      <c r="F10" s="6">
        <f t="shared" si="1"/>
        <v>18.146718146718147</v>
      </c>
      <c r="G10" s="6">
        <f t="shared" si="2"/>
        <v>18.072289156626507</v>
      </c>
      <c r="H10" s="1">
        <v>2</v>
      </c>
      <c r="I10" s="6">
        <f t="shared" si="0"/>
        <v>0.80321285140562237</v>
      </c>
      <c r="J10" s="6">
        <f>7/B10*100</f>
        <v>2.7027027027027026</v>
      </c>
      <c r="K10" s="6">
        <f>5/C10*100</f>
        <v>2.0080321285140563</v>
      </c>
    </row>
    <row r="11" spans="1:11" ht="18.75" x14ac:dyDescent="0.25">
      <c r="A11" s="2" t="s">
        <v>8</v>
      </c>
      <c r="B11" s="7">
        <v>598</v>
      </c>
      <c r="C11" s="7">
        <v>565</v>
      </c>
      <c r="D11" s="1">
        <v>77</v>
      </c>
      <c r="E11" s="1">
        <v>76</v>
      </c>
      <c r="F11" s="6">
        <f t="shared" si="1"/>
        <v>12.876254180602006</v>
      </c>
      <c r="G11" s="6">
        <f t="shared" si="2"/>
        <v>13.451327433628318</v>
      </c>
      <c r="H11" s="1">
        <v>0</v>
      </c>
      <c r="I11" s="6">
        <f t="shared" si="0"/>
        <v>0</v>
      </c>
      <c r="J11" s="6">
        <f>28/D11*100</f>
        <v>36.363636363636367</v>
      </c>
      <c r="K11" s="6">
        <f>13/C11*100</f>
        <v>2.3008849557522124</v>
      </c>
    </row>
    <row r="12" spans="1:11" ht="18.75" x14ac:dyDescent="0.25">
      <c r="A12" s="2" t="s">
        <v>9</v>
      </c>
      <c r="B12" s="7">
        <v>10</v>
      </c>
      <c r="C12" s="7">
        <v>10</v>
      </c>
      <c r="D12" s="1">
        <v>0</v>
      </c>
      <c r="E12" s="1">
        <v>0</v>
      </c>
      <c r="F12" s="6">
        <f t="shared" si="1"/>
        <v>0</v>
      </c>
      <c r="G12" s="6">
        <f t="shared" si="2"/>
        <v>0</v>
      </c>
      <c r="H12" s="1">
        <v>0</v>
      </c>
      <c r="I12" s="6">
        <f t="shared" si="0"/>
        <v>0</v>
      </c>
      <c r="J12" s="6">
        <v>0</v>
      </c>
      <c r="K12" s="6">
        <v>0</v>
      </c>
    </row>
    <row r="13" spans="1:11" ht="18.75" x14ac:dyDescent="0.25">
      <c r="A13" s="2" t="s">
        <v>11</v>
      </c>
      <c r="B13" s="7">
        <v>2231</v>
      </c>
      <c r="C13" s="7">
        <v>2117</v>
      </c>
      <c r="D13" s="1">
        <v>198</v>
      </c>
      <c r="E13" s="1">
        <v>192</v>
      </c>
      <c r="F13" s="6">
        <f t="shared" si="1"/>
        <v>8.8749439713133125</v>
      </c>
      <c r="G13" s="6">
        <f t="shared" si="2"/>
        <v>9.0694378837978284</v>
      </c>
      <c r="H13" s="1">
        <v>1</v>
      </c>
      <c r="I13" s="6">
        <f t="shared" si="0"/>
        <v>4.723665564478035E-2</v>
      </c>
      <c r="J13" s="6">
        <f>287/B13*100</f>
        <v>12.864186463469295</v>
      </c>
      <c r="K13" s="6">
        <f>263/C13*100</f>
        <v>12.423240434577231</v>
      </c>
    </row>
    <row r="14" spans="1:11" ht="18.75" x14ac:dyDescent="0.25">
      <c r="A14" s="2" t="s">
        <v>13</v>
      </c>
      <c r="B14" s="7">
        <v>474</v>
      </c>
      <c r="C14" s="7">
        <v>427</v>
      </c>
      <c r="D14" s="1">
        <v>105</v>
      </c>
      <c r="E14" s="1">
        <v>102</v>
      </c>
      <c r="F14" s="6">
        <f t="shared" si="1"/>
        <v>22.151898734177212</v>
      </c>
      <c r="G14" s="6">
        <f t="shared" si="2"/>
        <v>23.887587822014051</v>
      </c>
      <c r="H14" s="1">
        <v>18</v>
      </c>
      <c r="I14" s="6">
        <f t="shared" si="0"/>
        <v>4.2154566744730682</v>
      </c>
      <c r="J14" s="6">
        <f>15/B14*100</f>
        <v>3.1645569620253164</v>
      </c>
      <c r="K14" s="6">
        <f>6/C14*100</f>
        <v>1.405152224824356</v>
      </c>
    </row>
    <row r="15" spans="1:11" ht="18.75" x14ac:dyDescent="0.25">
      <c r="A15" s="2" t="s">
        <v>10</v>
      </c>
      <c r="B15" s="7">
        <v>3</v>
      </c>
      <c r="C15" s="7">
        <v>3</v>
      </c>
      <c r="D15" s="1">
        <v>3</v>
      </c>
      <c r="E15" s="1">
        <v>3</v>
      </c>
      <c r="F15" s="6">
        <f t="shared" si="1"/>
        <v>100</v>
      </c>
      <c r="G15" s="6">
        <f t="shared" si="2"/>
        <v>100</v>
      </c>
      <c r="H15" s="1">
        <v>0</v>
      </c>
      <c r="I15" s="6">
        <f t="shared" si="0"/>
        <v>0</v>
      </c>
      <c r="J15" s="6">
        <v>0</v>
      </c>
      <c r="K15" s="6">
        <v>0</v>
      </c>
    </row>
    <row r="16" spans="1:11" ht="18.75" x14ac:dyDescent="0.25">
      <c r="A16" s="2" t="s">
        <v>12</v>
      </c>
      <c r="B16" s="7">
        <v>0</v>
      </c>
      <c r="C16" s="7">
        <v>0</v>
      </c>
      <c r="D16" s="7">
        <v>0</v>
      </c>
      <c r="E16" s="7">
        <v>0</v>
      </c>
      <c r="F16" s="6">
        <v>0</v>
      </c>
      <c r="G16" s="6">
        <v>0</v>
      </c>
      <c r="H16" s="7">
        <v>0</v>
      </c>
      <c r="I16" s="6">
        <v>0</v>
      </c>
      <c r="J16" s="6">
        <v>0</v>
      </c>
      <c r="K16" s="6">
        <v>0</v>
      </c>
    </row>
    <row r="17" spans="1:11" ht="18.75" x14ac:dyDescent="0.25">
      <c r="A17" s="2" t="s">
        <v>18</v>
      </c>
      <c r="B17" s="7">
        <v>0</v>
      </c>
      <c r="C17" s="7">
        <v>0</v>
      </c>
      <c r="D17" s="7">
        <v>0</v>
      </c>
      <c r="E17" s="7">
        <v>0</v>
      </c>
      <c r="F17" s="6">
        <v>0</v>
      </c>
      <c r="G17" s="6">
        <v>0</v>
      </c>
      <c r="H17" s="7">
        <v>0</v>
      </c>
      <c r="I17" s="6">
        <v>0</v>
      </c>
      <c r="J17" s="6">
        <v>0</v>
      </c>
      <c r="K17" s="6">
        <v>0</v>
      </c>
    </row>
    <row r="18" spans="1:11" ht="18.75" x14ac:dyDescent="0.25">
      <c r="A18" s="2" t="s">
        <v>4</v>
      </c>
      <c r="B18" s="7">
        <v>1332</v>
      </c>
      <c r="C18" s="7">
        <v>1287</v>
      </c>
      <c r="D18" s="1">
        <v>175</v>
      </c>
      <c r="E18" s="1">
        <v>173</v>
      </c>
      <c r="F18" s="6">
        <f t="shared" si="1"/>
        <v>13.138138138138139</v>
      </c>
      <c r="G18" s="6">
        <f t="shared" si="2"/>
        <v>13.442113442113444</v>
      </c>
      <c r="H18" s="1">
        <v>2</v>
      </c>
      <c r="I18" s="6">
        <f>H18/C18*100</f>
        <v>0.15540015540015539</v>
      </c>
      <c r="J18" s="6">
        <f>164/B18*100</f>
        <v>12.312312312312311</v>
      </c>
      <c r="K18" s="6">
        <f>148/C18*100</f>
        <v>11.499611499611499</v>
      </c>
    </row>
    <row r="19" spans="1:11" s="4" customFormat="1" ht="30.75" customHeight="1" x14ac:dyDescent="0.25">
      <c r="A19" s="9" t="s">
        <v>23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34.5" customHeight="1" x14ac:dyDescent="0.25">
      <c r="A20" s="11" t="s">
        <v>16</v>
      </c>
      <c r="B20" s="11" t="s">
        <v>30</v>
      </c>
      <c r="C20" s="11"/>
      <c r="D20" s="11" t="s">
        <v>25</v>
      </c>
      <c r="E20" s="11"/>
      <c r="F20" s="11" t="s">
        <v>31</v>
      </c>
      <c r="G20" s="11"/>
      <c r="H20" s="11" t="s">
        <v>20</v>
      </c>
      <c r="I20" s="11"/>
      <c r="J20" s="11" t="s">
        <v>24</v>
      </c>
      <c r="K20" s="11"/>
    </row>
    <row r="21" spans="1:11" ht="75" x14ac:dyDescent="0.25">
      <c r="A21" s="11"/>
      <c r="B21" s="7" t="s">
        <v>14</v>
      </c>
      <c r="C21" s="7" t="s">
        <v>15</v>
      </c>
      <c r="D21" s="1" t="s">
        <v>14</v>
      </c>
      <c r="E21" s="1" t="s">
        <v>15</v>
      </c>
      <c r="F21" s="1" t="s">
        <v>14</v>
      </c>
      <c r="G21" s="1" t="s">
        <v>15</v>
      </c>
      <c r="H21" s="1" t="s">
        <v>21</v>
      </c>
      <c r="I21" s="1" t="s">
        <v>22</v>
      </c>
      <c r="J21" s="1" t="s">
        <v>14</v>
      </c>
      <c r="K21" s="1" t="s">
        <v>15</v>
      </c>
    </row>
    <row r="22" spans="1:11" ht="18.75" x14ac:dyDescent="0.25">
      <c r="A22" s="11"/>
      <c r="B22" s="7">
        <v>2732</v>
      </c>
      <c r="C22" s="7">
        <v>2732</v>
      </c>
      <c r="D22" s="1">
        <v>1069</v>
      </c>
      <c r="E22" s="1">
        <v>1069</v>
      </c>
      <c r="F22" s="6">
        <f>D22/B22*100</f>
        <v>39.128843338213763</v>
      </c>
      <c r="G22" s="6">
        <f>E22/C22*100</f>
        <v>39.128843338213763</v>
      </c>
      <c r="H22" s="5" t="s">
        <v>26</v>
      </c>
      <c r="I22" s="5" t="s">
        <v>26</v>
      </c>
      <c r="J22" s="6">
        <f>22/B22*100</f>
        <v>0.80527086383601754</v>
      </c>
      <c r="K22" s="6">
        <f>22/C22*100</f>
        <v>0.80527086383601754</v>
      </c>
    </row>
  </sheetData>
  <mergeCells count="14">
    <mergeCell ref="A1:K1"/>
    <mergeCell ref="A19:K19"/>
    <mergeCell ref="D20:E20"/>
    <mergeCell ref="F20:G20"/>
    <mergeCell ref="A20:A22"/>
    <mergeCell ref="H20:I20"/>
    <mergeCell ref="J20:K20"/>
    <mergeCell ref="D2:E2"/>
    <mergeCell ref="A2:A3"/>
    <mergeCell ref="J2:K2"/>
    <mergeCell ref="F2:G2"/>
    <mergeCell ref="H2:I2"/>
    <mergeCell ref="B2:C2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Хузина Любовь Ильдаровна</cp:lastModifiedBy>
  <dcterms:created xsi:type="dcterms:W3CDTF">2023-08-01T07:42:01Z</dcterms:created>
  <dcterms:modified xsi:type="dcterms:W3CDTF">2024-08-05T07:59:26Z</dcterms:modified>
</cp:coreProperties>
</file>