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hare-rcoi\РЦОИ\Документы ОО ГИА\2024 год\Статистика\готовые формы\"/>
    </mc:Choice>
  </mc:AlternateContent>
  <xr:revisionPtr revIDLastSave="0" documentId="13_ncr:1_{93882282-E165-4D9C-8965-A96969F4AB8E}" xr6:coauthVersionLast="36" xr6:coauthVersionMax="36" xr10:uidLastSave="{00000000-0000-0000-0000-000000000000}"/>
  <bookViews>
    <workbookView xWindow="0" yWindow="0" windowWidth="24000" windowHeight="9600" xr2:uid="{00000000-000D-0000-FFFF-FFFF00000000}"/>
  </bookViews>
  <sheets>
    <sheet name="по состоянию на 1 августа" sheetId="1" r:id="rId1"/>
  </sheets>
  <definedNames>
    <definedName name="_xlnm.Print_Titles" localSheetId="0">'по состоянию на 1 августа'!$1:$1</definedName>
    <definedName name="_xlnm.Print_Area" localSheetId="0">'по состоянию на 1 августа'!$A$1:$AH$21</definedName>
  </definedNames>
  <calcPr calcId="191029" calcOnSave="0"/>
</workbook>
</file>

<file path=xl/calcChain.xml><?xml version="1.0" encoding="utf-8"?>
<calcChain xmlns="http://schemas.openxmlformats.org/spreadsheetml/2006/main">
  <c r="Y11" i="1" l="1"/>
  <c r="AG11" i="1"/>
  <c r="AH11" i="1" s="1"/>
  <c r="AE11" i="1"/>
  <c r="AD11" i="1"/>
  <c r="AC11" i="1"/>
  <c r="AB11" i="1"/>
  <c r="AA11" i="1"/>
  <c r="Z11" i="1"/>
  <c r="X11" i="1"/>
  <c r="AF11" i="1" s="1"/>
  <c r="X8" i="1"/>
  <c r="Y8" i="1" s="1"/>
  <c r="Z8" i="1"/>
  <c r="AA8" i="1"/>
  <c r="AB8" i="1"/>
  <c r="AC8" i="1" s="1"/>
  <c r="AD8" i="1"/>
  <c r="AE8" i="1"/>
  <c r="AF8" i="1"/>
  <c r="AG8" i="1"/>
  <c r="AH8" i="1" s="1"/>
  <c r="V12" i="1"/>
  <c r="W12" i="1" s="1"/>
  <c r="U12" i="1"/>
  <c r="N10" i="1"/>
  <c r="V10" i="1"/>
  <c r="T10" i="1" s="1"/>
  <c r="U10" i="1"/>
  <c r="P10" i="1"/>
  <c r="U19" i="1"/>
  <c r="N12" i="1" l="1"/>
  <c r="T12" i="1"/>
  <c r="P12" i="1"/>
  <c r="R12" i="1"/>
  <c r="R10" i="1"/>
  <c r="K6" i="1"/>
  <c r="AD10" i="1" l="1"/>
  <c r="AD9" i="1"/>
  <c r="AB10" i="1"/>
  <c r="AB9" i="1"/>
  <c r="Z10" i="1"/>
  <c r="Z9" i="1"/>
  <c r="X10" i="1"/>
  <c r="X9" i="1"/>
  <c r="AF10" i="1" l="1"/>
  <c r="AG12" i="1"/>
  <c r="AF12" i="1"/>
  <c r="AE12" i="1"/>
  <c r="AG16" i="1"/>
  <c r="Y16" i="1" s="1"/>
  <c r="AF16" i="1"/>
  <c r="AA16" i="1"/>
  <c r="AG15" i="1"/>
  <c r="AE15" i="1" s="1"/>
  <c r="AF15" i="1"/>
  <c r="AA15" i="1"/>
  <c r="Y15" i="1"/>
  <c r="AG14" i="1"/>
  <c r="AF14" i="1"/>
  <c r="AE14" i="1"/>
  <c r="AA14" i="1"/>
  <c r="Y14" i="1"/>
  <c r="AG18" i="1"/>
  <c r="AF18" i="1"/>
  <c r="AE18" i="1"/>
  <c r="AC18" i="1"/>
  <c r="AA18" i="1"/>
  <c r="AG19" i="1"/>
  <c r="Y19" i="1" s="1"/>
  <c r="AF19" i="1"/>
  <c r="AA19" i="1"/>
  <c r="Y12" i="1" l="1"/>
  <c r="AA12" i="1"/>
  <c r="AC12" i="1"/>
  <c r="AC16" i="1"/>
  <c r="AC15" i="1"/>
  <c r="AE16" i="1"/>
  <c r="AC14" i="1"/>
  <c r="Y18" i="1"/>
  <c r="AC19" i="1"/>
  <c r="AE19" i="1"/>
  <c r="M20" i="1"/>
  <c r="X13" i="1" l="1"/>
  <c r="Z13" i="1"/>
  <c r="AB13" i="1"/>
  <c r="AD13" i="1"/>
  <c r="X17" i="1"/>
  <c r="Z17" i="1"/>
  <c r="AB17" i="1"/>
  <c r="AD17" i="1"/>
  <c r="V13" i="1"/>
  <c r="R13" i="1" s="1"/>
  <c r="V17" i="1"/>
  <c r="T17" i="1" s="1"/>
  <c r="V19" i="1"/>
  <c r="U13" i="1"/>
  <c r="U17" i="1"/>
  <c r="K8" i="1"/>
  <c r="I8" i="1" s="1"/>
  <c r="K9" i="1"/>
  <c r="K10" i="1"/>
  <c r="K11" i="1"/>
  <c r="C11" i="1" s="1"/>
  <c r="K12" i="1"/>
  <c r="I12" i="1" s="1"/>
  <c r="K13" i="1"/>
  <c r="I13" i="1" s="1"/>
  <c r="K14" i="1"/>
  <c r="K15" i="1"/>
  <c r="K16" i="1"/>
  <c r="K17" i="1"/>
  <c r="I17" i="1" s="1"/>
  <c r="K18" i="1"/>
  <c r="J7" i="1"/>
  <c r="J8" i="1"/>
  <c r="J9" i="1"/>
  <c r="J10" i="1"/>
  <c r="J11" i="1"/>
  <c r="J12" i="1"/>
  <c r="J13" i="1"/>
  <c r="J14" i="1"/>
  <c r="J15" i="1"/>
  <c r="J16" i="1"/>
  <c r="J17" i="1"/>
  <c r="J18" i="1"/>
  <c r="I16" i="1" l="1"/>
  <c r="G16" i="1"/>
  <c r="G10" i="1"/>
  <c r="AG10" i="1"/>
  <c r="I9" i="1"/>
  <c r="AG9" i="1"/>
  <c r="Y9" i="1" s="1"/>
  <c r="E10" i="1"/>
  <c r="C10" i="1"/>
  <c r="N17" i="1"/>
  <c r="P17" i="1"/>
  <c r="R17" i="1"/>
  <c r="N13" i="1"/>
  <c r="P13" i="1"/>
  <c r="T13" i="1"/>
  <c r="T19" i="1"/>
  <c r="R19" i="1"/>
  <c r="P19" i="1"/>
  <c r="N19" i="1"/>
  <c r="E15" i="1"/>
  <c r="C14" i="1"/>
  <c r="C18" i="1"/>
  <c r="I18" i="1"/>
  <c r="E18" i="1"/>
  <c r="G18" i="1"/>
  <c r="G15" i="1"/>
  <c r="I15" i="1"/>
  <c r="AG17" i="1"/>
  <c r="Y17" i="1" s="1"/>
  <c r="C15" i="1"/>
  <c r="G14" i="1"/>
  <c r="I14" i="1"/>
  <c r="E14" i="1"/>
  <c r="AG13" i="1"/>
  <c r="AC13" i="1" s="1"/>
  <c r="AF13" i="1"/>
  <c r="E11" i="1"/>
  <c r="I11" i="1"/>
  <c r="G11" i="1"/>
  <c r="I10" i="1"/>
  <c r="AF17" i="1"/>
  <c r="AF9" i="1"/>
  <c r="C17" i="1"/>
  <c r="C13" i="1"/>
  <c r="C9" i="1"/>
  <c r="E17" i="1"/>
  <c r="E13" i="1"/>
  <c r="E9" i="1"/>
  <c r="G17" i="1"/>
  <c r="G13" i="1"/>
  <c r="G9" i="1"/>
  <c r="C16" i="1"/>
  <c r="C12" i="1"/>
  <c r="C8" i="1"/>
  <c r="E16" i="1"/>
  <c r="E12" i="1"/>
  <c r="E8" i="1"/>
  <c r="G12" i="1"/>
  <c r="G8" i="1"/>
  <c r="AE10" i="1" l="1"/>
  <c r="Y10" i="1"/>
  <c r="AA10" i="1"/>
  <c r="AC10" i="1"/>
  <c r="AC17" i="1"/>
  <c r="AE17" i="1"/>
  <c r="AA17" i="1"/>
  <c r="AE13" i="1"/>
  <c r="AA13" i="1"/>
  <c r="Y13" i="1"/>
  <c r="AE9" i="1"/>
  <c r="AA9" i="1"/>
  <c r="AC9" i="1"/>
  <c r="Z6" i="1" l="1"/>
  <c r="X6" i="1"/>
  <c r="B20" i="1"/>
  <c r="AD7" i="1" l="1"/>
  <c r="AB7" i="1"/>
  <c r="AD6" i="1"/>
  <c r="AB6" i="1"/>
  <c r="Z7" i="1"/>
  <c r="X7" i="1"/>
  <c r="K7" i="1"/>
  <c r="C6" i="1"/>
  <c r="D20" i="1"/>
  <c r="S20" i="1"/>
  <c r="V7" i="1"/>
  <c r="R7" i="1" s="1"/>
  <c r="V6" i="1"/>
  <c r="T7" i="1" l="1"/>
  <c r="P7" i="1"/>
  <c r="G7" i="1"/>
  <c r="I7" i="1"/>
  <c r="N7" i="1"/>
  <c r="C7" i="1"/>
  <c r="E7" i="1"/>
  <c r="AG7" i="1"/>
  <c r="AG6" i="1"/>
  <c r="Y6" i="1" l="1"/>
  <c r="H20" i="1"/>
  <c r="F20" i="1"/>
  <c r="J20" i="1" l="1"/>
  <c r="K20" i="1"/>
  <c r="AF7" i="1"/>
  <c r="U7" i="1"/>
  <c r="C20" i="1" l="1"/>
  <c r="L7" i="1"/>
  <c r="L18" i="1"/>
  <c r="L8" i="1"/>
  <c r="L14" i="1"/>
  <c r="L10" i="1"/>
  <c r="L16" i="1"/>
  <c r="L13" i="1"/>
  <c r="L9" i="1"/>
  <c r="L15" i="1"/>
  <c r="L17" i="1"/>
  <c r="L12" i="1"/>
  <c r="L11" i="1"/>
  <c r="L6" i="1"/>
  <c r="I20" i="1"/>
  <c r="E20" i="1"/>
  <c r="G20" i="1"/>
  <c r="AB20" i="1"/>
  <c r="X20" i="1"/>
  <c r="L20" i="1" l="1"/>
  <c r="AD20" i="1"/>
  <c r="Z20" i="1"/>
  <c r="AF6" i="1"/>
  <c r="Q20" i="1"/>
  <c r="O20" i="1"/>
  <c r="U6" i="1"/>
  <c r="J6" i="1"/>
  <c r="V20" i="1" l="1"/>
  <c r="AG20" i="1"/>
  <c r="AF20" i="1"/>
  <c r="AE7" i="1"/>
  <c r="AC7" i="1"/>
  <c r="AC6" i="1"/>
  <c r="AA6" i="1"/>
  <c r="AE6" i="1"/>
  <c r="Y7" i="1"/>
  <c r="AA7" i="1"/>
  <c r="U20" i="1"/>
  <c r="N6" i="1"/>
  <c r="AH19" i="1" l="1"/>
  <c r="W10" i="1"/>
  <c r="AH14" i="1"/>
  <c r="AH15" i="1"/>
  <c r="AH18" i="1"/>
  <c r="AH12" i="1"/>
  <c r="AH16" i="1"/>
  <c r="AH10" i="1"/>
  <c r="N20" i="1"/>
  <c r="W17" i="1"/>
  <c r="W6" i="1"/>
  <c r="W13" i="1"/>
  <c r="W19" i="1"/>
  <c r="AH13" i="1"/>
  <c r="AH9" i="1"/>
  <c r="AH17" i="1"/>
  <c r="Y20" i="1"/>
  <c r="AH6" i="1"/>
  <c r="AH7" i="1"/>
  <c r="AE20" i="1"/>
  <c r="W7" i="1"/>
  <c r="AC20" i="1"/>
  <c r="AA20" i="1"/>
  <c r="T20" i="1"/>
  <c r="R20" i="1"/>
  <c r="R6" i="1"/>
  <c r="T6" i="1"/>
  <c r="P6" i="1"/>
  <c r="P20" i="1"/>
  <c r="AH20" i="1" l="1"/>
  <c r="W20" i="1"/>
  <c r="G6" i="1" l="1"/>
  <c r="E6" i="1" l="1"/>
  <c r="I6" i="1" l="1"/>
</calcChain>
</file>

<file path=xl/sharedStrings.xml><?xml version="1.0" encoding="utf-8"?>
<sst xmlns="http://schemas.openxmlformats.org/spreadsheetml/2006/main" count="147" uniqueCount="26">
  <si>
    <t>Диапазон оценок</t>
  </si>
  <si>
    <t>Итого человеко-экзаменов</t>
  </si>
  <si>
    <t>Общеобразовательный предмет</t>
  </si>
  <si>
    <t>чел.</t>
  </si>
  <si>
    <t>%</t>
  </si>
  <si>
    <t>Средняя оценка</t>
  </si>
  <si>
    <t>Русский язык</t>
  </si>
  <si>
    <t>Математика</t>
  </si>
  <si>
    <t>Итого по УР</t>
  </si>
  <si>
    <t>в форме ОГЭ</t>
  </si>
  <si>
    <t>в форме ГВЭ</t>
  </si>
  <si>
    <t>ИТОГО</t>
  </si>
  <si>
    <t>Физика</t>
  </si>
  <si>
    <t>Химия</t>
  </si>
  <si>
    <t>Информатика и ИКТ</t>
  </si>
  <si>
    <t>Биология</t>
  </si>
  <si>
    <t>История</t>
  </si>
  <si>
    <t>География</t>
  </si>
  <si>
    <t>Английский язык</t>
  </si>
  <si>
    <t>Немецкий язык</t>
  </si>
  <si>
    <t>Французский язык</t>
  </si>
  <si>
    <t>Обществознание</t>
  </si>
  <si>
    <t>Литература</t>
  </si>
  <si>
    <t>Родной язык</t>
  </si>
  <si>
    <t xml:space="preserve"> - - -</t>
  </si>
  <si>
    <t>Результаты ГИА-9 на всех этапах в 2024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</si>
</sst>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color rgb="FF000000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8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3" fillId="0" borderId="0"/>
    <xf numFmtId="0" fontId="10" fillId="0" borderId="0"/>
    <xf numFmtId="0" fontId="1" fillId="0" borderId="0"/>
    <xf numFmtId="0" fontId="1" fillId="0" borderId="0"/>
    <xf numFmtId="0" fontId="12" fillId="0" borderId="0" applyNumberFormat="0" applyFill="0" applyBorder="0" applyAlignment="0" applyProtection="0">
      <alignment vertical="top"/>
    </xf>
  </cellStyleXfs>
  <cellXfs count="53">
    <xf numFmtId="0" fontId="2" fillId="0" borderId="0" xfId="0" applyFont="1" applyFill="1" applyBorder="1"/>
    <xf numFmtId="0" fontId="5" fillId="0" borderId="0" xfId="0" applyFont="1" applyFill="1" applyBorder="1"/>
    <xf numFmtId="0" fontId="4" fillId="0" borderId="1" xfId="1" applyNumberFormat="1" applyFont="1" applyFill="1" applyBorder="1" applyAlignment="1">
      <alignment vertical="top" wrapText="1" readingOrder="1"/>
    </xf>
    <xf numFmtId="0" fontId="6" fillId="0" borderId="1" xfId="1" applyNumberFormat="1" applyFont="1" applyFill="1" applyBorder="1" applyAlignment="1">
      <alignment vertical="top" wrapText="1" readingOrder="1"/>
    </xf>
    <xf numFmtId="0" fontId="7" fillId="0" borderId="0" xfId="0" applyFont="1" applyFill="1" applyBorder="1"/>
    <xf numFmtId="0" fontId="4" fillId="0" borderId="1" xfId="1" applyNumberFormat="1" applyFont="1" applyFill="1" applyBorder="1" applyAlignment="1">
      <alignment horizontal="center" vertical="top" wrapText="1" readingOrder="1"/>
    </xf>
    <xf numFmtId="0" fontId="6" fillId="0" borderId="1" xfId="1" applyNumberFormat="1" applyFont="1" applyFill="1" applyBorder="1" applyAlignment="1">
      <alignment horizontal="center" vertical="top" wrapText="1" readingOrder="1"/>
    </xf>
    <xf numFmtId="2" fontId="2" fillId="0" borderId="0" xfId="0" applyNumberFormat="1" applyFont="1" applyFill="1" applyBorder="1"/>
    <xf numFmtId="0" fontId="4" fillId="0" borderId="2" xfId="1" applyNumberFormat="1" applyFont="1" applyFill="1" applyBorder="1" applyAlignment="1">
      <alignment horizontal="center" vertical="top" wrapText="1" readingOrder="1"/>
    </xf>
    <xf numFmtId="2" fontId="4" fillId="0" borderId="6" xfId="1" applyNumberFormat="1" applyFont="1" applyFill="1" applyBorder="1" applyAlignment="1">
      <alignment horizontal="center" vertical="top" wrapText="1" readingOrder="1"/>
    </xf>
    <xf numFmtId="2" fontId="8" fillId="0" borderId="7" xfId="0" applyNumberFormat="1" applyFont="1" applyBorder="1" applyAlignment="1">
      <alignment horizontal="center" vertical="center"/>
    </xf>
    <xf numFmtId="2" fontId="6" fillId="0" borderId="3" xfId="1" applyNumberFormat="1" applyFont="1" applyFill="1" applyBorder="1" applyAlignment="1">
      <alignment horizontal="center" vertical="top" wrapText="1" readingOrder="1"/>
    </xf>
    <xf numFmtId="0" fontId="5" fillId="0" borderId="0" xfId="0" applyFont="1" applyFill="1" applyBorder="1"/>
    <xf numFmtId="2" fontId="4" fillId="0" borderId="1" xfId="1" applyNumberFormat="1" applyFont="1" applyFill="1" applyBorder="1" applyAlignment="1">
      <alignment horizontal="center" vertical="top" wrapText="1" readingOrder="1"/>
    </xf>
    <xf numFmtId="2" fontId="6" fillId="0" borderId="1" xfId="1" applyNumberFormat="1" applyFont="1" applyFill="1" applyBorder="1" applyAlignment="1">
      <alignment horizontal="center" vertical="top" wrapText="1" readingOrder="1"/>
    </xf>
    <xf numFmtId="0" fontId="4" fillId="2" borderId="2" xfId="1" applyNumberFormat="1" applyFont="1" applyFill="1" applyBorder="1" applyAlignment="1">
      <alignment horizontal="center" vertical="top" wrapText="1" readingOrder="1"/>
    </xf>
    <xf numFmtId="2" fontId="6" fillId="0" borderId="1" xfId="1" applyNumberFormat="1" applyFont="1" applyFill="1" applyBorder="1" applyAlignment="1">
      <alignment horizontal="center" vertical="top" wrapText="1" readingOrder="1"/>
    </xf>
    <xf numFmtId="2" fontId="4" fillId="0" borderId="1" xfId="1" applyNumberFormat="1" applyFont="1" applyFill="1" applyBorder="1" applyAlignment="1">
      <alignment horizontal="center" vertical="top" wrapText="1" readingOrder="1"/>
    </xf>
    <xf numFmtId="0" fontId="4" fillId="0" borderId="3" xfId="1" applyNumberFormat="1" applyFont="1" applyFill="1" applyBorder="1" applyAlignment="1">
      <alignment horizontal="center" vertical="top" wrapText="1" readingOrder="1"/>
    </xf>
    <xf numFmtId="2" fontId="4" fillId="0" borderId="3" xfId="1" applyNumberFormat="1" applyFont="1" applyFill="1" applyBorder="1" applyAlignment="1">
      <alignment horizontal="center" vertical="top" wrapText="1" readingOrder="1"/>
    </xf>
    <xf numFmtId="2" fontId="4" fillId="0" borderId="5" xfId="1" applyNumberFormat="1" applyFont="1" applyFill="1" applyBorder="1" applyAlignment="1">
      <alignment horizontal="center" vertical="top" wrapText="1" readingOrder="1"/>
    </xf>
    <xf numFmtId="2" fontId="8" fillId="0" borderId="10" xfId="0" applyNumberFormat="1" applyFont="1" applyBorder="1" applyAlignment="1">
      <alignment horizontal="center" vertical="center"/>
    </xf>
    <xf numFmtId="0" fontId="4" fillId="2" borderId="4" xfId="1" applyNumberFormat="1" applyFont="1" applyFill="1" applyBorder="1" applyAlignment="1">
      <alignment horizontal="center" vertical="top" wrapText="1" readingOrder="1"/>
    </xf>
    <xf numFmtId="0" fontId="4" fillId="0" borderId="4" xfId="1" applyNumberFormat="1" applyFont="1" applyFill="1" applyBorder="1" applyAlignment="1">
      <alignment horizontal="center" vertical="top" wrapText="1" readingOrder="1"/>
    </xf>
    <xf numFmtId="0" fontId="6" fillId="0" borderId="7" xfId="1" applyNumberFormat="1" applyFont="1" applyFill="1" applyBorder="1" applyAlignment="1">
      <alignment horizontal="center" vertical="center" wrapText="1" readingOrder="1"/>
    </xf>
    <xf numFmtId="0" fontId="6" fillId="0" borderId="7" xfId="1" applyNumberFormat="1" applyFont="1" applyFill="1" applyBorder="1" applyAlignment="1">
      <alignment horizontal="center" vertical="center" wrapText="1" readingOrder="1"/>
    </xf>
    <xf numFmtId="0" fontId="6" fillId="0" borderId="11" xfId="1" applyNumberFormat="1" applyFont="1" applyFill="1" applyBorder="1" applyAlignment="1">
      <alignment horizontal="center" vertical="center" wrapText="1" readingOrder="1"/>
    </xf>
    <xf numFmtId="0" fontId="6" fillId="0" borderId="3" xfId="1" applyNumberFormat="1" applyFont="1" applyFill="1" applyBorder="1" applyAlignment="1">
      <alignment horizontal="center" vertical="top" wrapText="1" readingOrder="1"/>
    </xf>
    <xf numFmtId="0" fontId="4" fillId="0" borderId="7" xfId="1" applyNumberFormat="1" applyFont="1" applyFill="1" applyBorder="1" applyAlignment="1">
      <alignment horizontal="center" vertical="top" wrapText="1" readingOrder="1"/>
    </xf>
    <xf numFmtId="2" fontId="4" fillId="0" borderId="7" xfId="1" applyNumberFormat="1" applyFont="1" applyFill="1" applyBorder="1" applyAlignment="1">
      <alignment horizontal="center" vertical="top" wrapText="1" readingOrder="1"/>
    </xf>
    <xf numFmtId="0" fontId="4" fillId="0" borderId="6" xfId="1" applyNumberFormat="1" applyFont="1" applyFill="1" applyBorder="1" applyAlignment="1">
      <alignment vertical="top" wrapText="1" readingOrder="1"/>
    </xf>
    <xf numFmtId="1" fontId="11" fillId="0" borderId="7" xfId="3" applyNumberFormat="1" applyFont="1" applyBorder="1" applyAlignment="1" applyProtection="1">
      <alignment horizontal="center"/>
      <protection hidden="1"/>
    </xf>
    <xf numFmtId="0" fontId="4" fillId="0" borderId="12" xfId="1" applyNumberFormat="1" applyFont="1" applyFill="1" applyBorder="1" applyAlignment="1">
      <alignment horizontal="center" vertical="top" wrapText="1" readingOrder="1"/>
    </xf>
    <xf numFmtId="2" fontId="4" fillId="0" borderId="13" xfId="1" applyNumberFormat="1" applyFont="1" applyFill="1" applyBorder="1" applyAlignment="1">
      <alignment horizontal="center" vertical="top" wrapText="1" readingOrder="1"/>
    </xf>
    <xf numFmtId="2" fontId="4" fillId="0" borderId="14" xfId="1" applyNumberFormat="1" applyFont="1" applyFill="1" applyBorder="1" applyAlignment="1">
      <alignment horizontal="center" vertical="top" wrapText="1" readingOrder="1"/>
    </xf>
    <xf numFmtId="2" fontId="8" fillId="0" borderId="15" xfId="0" applyNumberFormat="1" applyFont="1" applyBorder="1" applyAlignment="1">
      <alignment horizontal="center" vertical="center"/>
    </xf>
    <xf numFmtId="0" fontId="4" fillId="2" borderId="16" xfId="1" applyNumberFormat="1" applyFont="1" applyFill="1" applyBorder="1" applyAlignment="1">
      <alignment horizontal="center" vertical="top" wrapText="1" readingOrder="1"/>
    </xf>
    <xf numFmtId="2" fontId="4" fillId="0" borderId="4" xfId="1" applyNumberFormat="1" applyFont="1" applyFill="1" applyBorder="1" applyAlignment="1">
      <alignment horizontal="center" vertical="top" wrapText="1" readingOrder="1"/>
    </xf>
    <xf numFmtId="0" fontId="4" fillId="0" borderId="17" xfId="1" applyNumberFormat="1" applyFont="1" applyFill="1" applyBorder="1" applyAlignment="1">
      <alignment horizontal="center" vertical="top" wrapText="1" readingOrder="1"/>
    </xf>
    <xf numFmtId="0" fontId="4" fillId="0" borderId="16" xfId="1" applyNumberFormat="1" applyFont="1" applyFill="1" applyBorder="1" applyAlignment="1">
      <alignment horizontal="center" vertical="top" wrapText="1" readingOrder="1"/>
    </xf>
    <xf numFmtId="0" fontId="4" fillId="2" borderId="18" xfId="1" applyNumberFormat="1" applyFont="1" applyFill="1" applyBorder="1" applyAlignment="1">
      <alignment horizontal="center" vertical="top" wrapText="1" readingOrder="1"/>
    </xf>
    <xf numFmtId="0" fontId="4" fillId="0" borderId="19" xfId="1" applyNumberFormat="1" applyFont="1" applyFill="1" applyBorder="1" applyAlignment="1">
      <alignment horizontal="center" vertical="top" wrapText="1" readingOrder="1"/>
    </xf>
    <xf numFmtId="0" fontId="6" fillId="0" borderId="5" xfId="1" applyNumberFormat="1" applyFont="1" applyFill="1" applyBorder="1" applyAlignment="1">
      <alignment horizontal="center" vertical="top" wrapText="1" readingOrder="1"/>
    </xf>
    <xf numFmtId="0" fontId="6" fillId="0" borderId="7" xfId="1" applyNumberFormat="1" applyFont="1" applyFill="1" applyBorder="1" applyAlignment="1">
      <alignment horizontal="center" vertical="top" wrapText="1" readingOrder="1"/>
    </xf>
    <xf numFmtId="0" fontId="9" fillId="0" borderId="7" xfId="1" applyNumberFormat="1" applyFont="1" applyFill="1" applyBorder="1" applyAlignment="1">
      <alignment horizontal="center" vertical="center" wrapText="1" readingOrder="1"/>
    </xf>
    <xf numFmtId="0" fontId="6" fillId="0" borderId="7" xfId="1" applyNumberFormat="1" applyFont="1" applyFill="1" applyBorder="1" applyAlignment="1">
      <alignment horizontal="center" vertical="center" wrapText="1" readingOrder="1"/>
    </xf>
    <xf numFmtId="0" fontId="5" fillId="0" borderId="7" xfId="1" applyNumberFormat="1" applyFont="1" applyFill="1" applyBorder="1" applyAlignment="1">
      <alignment vertical="center" wrapText="1"/>
    </xf>
    <xf numFmtId="0" fontId="6" fillId="0" borderId="9" xfId="1" applyNumberFormat="1" applyFont="1" applyFill="1" applyBorder="1" applyAlignment="1">
      <alignment horizontal="center" vertical="center" wrapText="1" readingOrder="1"/>
    </xf>
    <xf numFmtId="0" fontId="9" fillId="0" borderId="11" xfId="1" applyNumberFormat="1" applyFont="1" applyFill="1" applyBorder="1" applyAlignment="1">
      <alignment horizontal="center" vertical="center" wrapText="1" readingOrder="1"/>
    </xf>
    <xf numFmtId="0" fontId="7" fillId="0" borderId="7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1" fontId="4" fillId="0" borderId="2" xfId="1" applyNumberFormat="1" applyFont="1" applyFill="1" applyBorder="1" applyAlignment="1">
      <alignment horizontal="center" vertical="top" wrapText="1" readingOrder="1"/>
    </xf>
  </cellXfs>
  <cellStyles count="6">
    <cellStyle name="Normal" xfId="1" xr:uid="{00000000-0005-0000-0000-000000000000}"/>
    <cellStyle name="Обычный" xfId="0" builtinId="0"/>
    <cellStyle name="Обычный 2" xfId="3" xr:uid="{00000000-0005-0000-0000-000001000000}"/>
    <cellStyle name="Обычный 2 2" xfId="5" xr:uid="{00000000-0005-0000-0000-000001000000}"/>
    <cellStyle name="Обычный 3" xfId="4" xr:uid="{00000000-0005-0000-0000-000002000000}"/>
    <cellStyle name="Обычный 4" xfId="2" xr:uid="{00000000-0005-0000-0000-00003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3"/>
  <sheetViews>
    <sheetView showGridLines="0" tabSelected="1" zoomScaleNormal="100" zoomScaleSheetLayoutView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Y11" sqref="Y11"/>
    </sheetView>
  </sheetViews>
  <sheetFormatPr defaultRowHeight="15" x14ac:dyDescent="0.25"/>
  <cols>
    <col min="1" max="1" width="27.7109375" customWidth="1"/>
    <col min="2" max="9" width="8.5703125" customWidth="1"/>
    <col min="10" max="10" width="10.42578125" customWidth="1"/>
    <col min="11" max="11" width="9.42578125" customWidth="1"/>
    <col min="12" max="12" width="9.85546875" customWidth="1"/>
    <col min="13" max="20" width="8.5703125" customWidth="1"/>
    <col min="21" max="21" width="10.28515625" customWidth="1"/>
    <col min="22" max="22" width="9.5703125" customWidth="1"/>
    <col min="23" max="23" width="11" customWidth="1"/>
    <col min="24" max="24" width="10.140625" customWidth="1"/>
    <col min="25" max="25" width="10.42578125" bestFit="1" customWidth="1"/>
    <col min="26" max="26" width="9.42578125" customWidth="1"/>
    <col min="27" max="27" width="7.7109375" bestFit="1" customWidth="1"/>
    <col min="28" max="28" width="8.7109375" customWidth="1"/>
    <col min="29" max="29" width="9.5703125" customWidth="1"/>
    <col min="30" max="30" width="9.7109375" customWidth="1"/>
    <col min="31" max="31" width="8.42578125" bestFit="1" customWidth="1"/>
    <col min="32" max="32" width="10.42578125" customWidth="1"/>
    <col min="33" max="33" width="10.7109375" customWidth="1"/>
    <col min="34" max="34" width="10.28515625" customWidth="1"/>
  </cols>
  <sheetData>
    <row r="1" spans="1:35" s="1" customFormat="1" ht="27" customHeight="1" x14ac:dyDescent="0.3">
      <c r="A1" s="47" t="s">
        <v>25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</row>
    <row r="2" spans="1:35" s="12" customFormat="1" ht="18.75" x14ac:dyDescent="0.3">
      <c r="A2" s="44" t="s">
        <v>2</v>
      </c>
      <c r="B2" s="51" t="s">
        <v>9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 t="s">
        <v>10</v>
      </c>
      <c r="N2" s="49"/>
      <c r="O2" s="49"/>
      <c r="P2" s="49"/>
      <c r="Q2" s="49"/>
      <c r="R2" s="49"/>
      <c r="S2" s="49"/>
      <c r="T2" s="49"/>
      <c r="U2" s="49"/>
      <c r="V2" s="49"/>
      <c r="W2" s="50"/>
      <c r="X2" s="49" t="s">
        <v>11</v>
      </c>
      <c r="Y2" s="49"/>
      <c r="Z2" s="49"/>
      <c r="AA2" s="49"/>
      <c r="AB2" s="49"/>
      <c r="AC2" s="49"/>
      <c r="AD2" s="49"/>
      <c r="AE2" s="49"/>
      <c r="AF2" s="49"/>
      <c r="AG2" s="49"/>
      <c r="AH2" s="49"/>
    </row>
    <row r="3" spans="1:35" s="1" customFormat="1" ht="18.75" x14ac:dyDescent="0.3">
      <c r="A3" s="44"/>
      <c r="B3" s="45" t="s">
        <v>0</v>
      </c>
      <c r="C3" s="46"/>
      <c r="D3" s="46"/>
      <c r="E3" s="46"/>
      <c r="F3" s="46"/>
      <c r="G3" s="46"/>
      <c r="H3" s="46"/>
      <c r="I3" s="46"/>
      <c r="J3" s="44" t="s">
        <v>5</v>
      </c>
      <c r="K3" s="44" t="s">
        <v>1</v>
      </c>
      <c r="L3" s="44"/>
      <c r="M3" s="45" t="s">
        <v>0</v>
      </c>
      <c r="N3" s="46"/>
      <c r="O3" s="46"/>
      <c r="P3" s="46"/>
      <c r="Q3" s="46"/>
      <c r="R3" s="46"/>
      <c r="S3" s="46"/>
      <c r="T3" s="46"/>
      <c r="U3" s="44" t="s">
        <v>5</v>
      </c>
      <c r="V3" s="44" t="s">
        <v>1</v>
      </c>
      <c r="W3" s="48"/>
      <c r="X3" s="45" t="s">
        <v>0</v>
      </c>
      <c r="Y3" s="46"/>
      <c r="Z3" s="46"/>
      <c r="AA3" s="46"/>
      <c r="AB3" s="46"/>
      <c r="AC3" s="46"/>
      <c r="AD3" s="46"/>
      <c r="AE3" s="46"/>
      <c r="AF3" s="44" t="s">
        <v>5</v>
      </c>
      <c r="AG3" s="44" t="s">
        <v>1</v>
      </c>
      <c r="AH3" s="44"/>
    </row>
    <row r="4" spans="1:35" s="1" customFormat="1" ht="18.75" x14ac:dyDescent="0.3">
      <c r="A4" s="44"/>
      <c r="B4" s="45">
        <v>2</v>
      </c>
      <c r="C4" s="46"/>
      <c r="D4" s="45">
        <v>3</v>
      </c>
      <c r="E4" s="46"/>
      <c r="F4" s="45">
        <v>4</v>
      </c>
      <c r="G4" s="46"/>
      <c r="H4" s="45">
        <v>5</v>
      </c>
      <c r="I4" s="46"/>
      <c r="J4" s="44"/>
      <c r="K4" s="44"/>
      <c r="L4" s="44"/>
      <c r="M4" s="45">
        <v>2</v>
      </c>
      <c r="N4" s="46"/>
      <c r="O4" s="45">
        <v>3</v>
      </c>
      <c r="P4" s="46"/>
      <c r="Q4" s="45">
        <v>4</v>
      </c>
      <c r="R4" s="46"/>
      <c r="S4" s="45">
        <v>5</v>
      </c>
      <c r="T4" s="46"/>
      <c r="U4" s="44"/>
      <c r="V4" s="44"/>
      <c r="W4" s="48"/>
      <c r="X4" s="45">
        <v>2</v>
      </c>
      <c r="Y4" s="46"/>
      <c r="Z4" s="45">
        <v>3</v>
      </c>
      <c r="AA4" s="46"/>
      <c r="AB4" s="45">
        <v>4</v>
      </c>
      <c r="AC4" s="46"/>
      <c r="AD4" s="45">
        <v>5</v>
      </c>
      <c r="AE4" s="46"/>
      <c r="AF4" s="44"/>
      <c r="AG4" s="44"/>
      <c r="AH4" s="44"/>
    </row>
    <row r="5" spans="1:35" s="1" customFormat="1" ht="17.25" customHeight="1" x14ac:dyDescent="0.3">
      <c r="A5" s="44"/>
      <c r="B5" s="24" t="s">
        <v>3</v>
      </c>
      <c r="C5" s="24" t="s">
        <v>4</v>
      </c>
      <c r="D5" s="24" t="s">
        <v>3</v>
      </c>
      <c r="E5" s="24" t="s">
        <v>4</v>
      </c>
      <c r="F5" s="24" t="s">
        <v>3</v>
      </c>
      <c r="G5" s="24" t="s">
        <v>4</v>
      </c>
      <c r="H5" s="24" t="s">
        <v>3</v>
      </c>
      <c r="I5" s="24" t="s">
        <v>4</v>
      </c>
      <c r="J5" s="44"/>
      <c r="K5" s="24" t="s">
        <v>3</v>
      </c>
      <c r="L5" s="24" t="s">
        <v>4</v>
      </c>
      <c r="M5" s="24" t="s">
        <v>3</v>
      </c>
      <c r="N5" s="24" t="s">
        <v>4</v>
      </c>
      <c r="O5" s="24" t="s">
        <v>3</v>
      </c>
      <c r="P5" s="24" t="s">
        <v>4</v>
      </c>
      <c r="Q5" s="24" t="s">
        <v>3</v>
      </c>
      <c r="R5" s="24" t="s">
        <v>4</v>
      </c>
      <c r="S5" s="24" t="s">
        <v>3</v>
      </c>
      <c r="T5" s="24" t="s">
        <v>4</v>
      </c>
      <c r="U5" s="44"/>
      <c r="V5" s="24" t="s">
        <v>3</v>
      </c>
      <c r="W5" s="26" t="s">
        <v>4</v>
      </c>
      <c r="X5" s="25" t="s">
        <v>3</v>
      </c>
      <c r="Y5" s="25" t="s">
        <v>4</v>
      </c>
      <c r="Z5" s="25" t="s">
        <v>3</v>
      </c>
      <c r="AA5" s="25" t="s">
        <v>4</v>
      </c>
      <c r="AB5" s="25" t="s">
        <v>3</v>
      </c>
      <c r="AC5" s="25" t="s">
        <v>4</v>
      </c>
      <c r="AD5" s="25" t="s">
        <v>3</v>
      </c>
      <c r="AE5" s="25" t="s">
        <v>4</v>
      </c>
      <c r="AF5" s="44"/>
      <c r="AG5" s="25" t="s">
        <v>3</v>
      </c>
      <c r="AH5" s="25" t="s">
        <v>4</v>
      </c>
    </row>
    <row r="6" spans="1:35" s="1" customFormat="1" ht="18.75" x14ac:dyDescent="0.3">
      <c r="A6" s="2" t="s">
        <v>6</v>
      </c>
      <c r="B6" s="18">
        <v>872</v>
      </c>
      <c r="C6" s="19">
        <f>B6/K6*100</f>
        <v>4.9709269182533351</v>
      </c>
      <c r="D6" s="18">
        <v>8159</v>
      </c>
      <c r="E6" s="19">
        <f t="shared" ref="E6:E18" si="0">D6/K6*100</f>
        <v>46.511230190400184</v>
      </c>
      <c r="F6" s="18">
        <v>6257</v>
      </c>
      <c r="G6" s="19">
        <f t="shared" ref="G6:G18" si="1">F6/K6*100</f>
        <v>35.668680880173298</v>
      </c>
      <c r="H6" s="18">
        <v>2254</v>
      </c>
      <c r="I6" s="20">
        <f t="shared" ref="I6:I18" si="2">H6/K6*100</f>
        <v>12.849162011173185</v>
      </c>
      <c r="J6" s="21">
        <f>(B6*2+D6*3+F6*4+H6*5)/(B6+D6+F6+H6)</f>
        <v>3.5639607798426631</v>
      </c>
      <c r="K6" s="22">
        <f>B6+D6+F6+H6</f>
        <v>17542</v>
      </c>
      <c r="L6" s="19">
        <f>K6/K$20*100</f>
        <v>49.109742441209406</v>
      </c>
      <c r="M6" s="18">
        <v>2</v>
      </c>
      <c r="N6" s="19">
        <f>M6/V6*100</f>
        <v>0.28328611898016998</v>
      </c>
      <c r="O6" s="18">
        <v>315</v>
      </c>
      <c r="P6" s="19">
        <f t="shared" ref="P6:P19" si="3">O6/V6*100</f>
        <v>44.61756373937677</v>
      </c>
      <c r="Q6" s="18">
        <v>298</v>
      </c>
      <c r="R6" s="19">
        <f t="shared" ref="R6:R19" si="4">Q6/V6*100</f>
        <v>42.209631728045323</v>
      </c>
      <c r="S6" s="18">
        <v>91</v>
      </c>
      <c r="T6" s="20">
        <f t="shared" ref="T6:T19" si="5">S6/V6*100</f>
        <v>12.889518413597735</v>
      </c>
      <c r="U6" s="21">
        <f>(M6*2+O6*3+Q6*4+S6*5)/(M6+O6+Q6+S6)</f>
        <v>3.6770538243626061</v>
      </c>
      <c r="V6" s="23">
        <f>M6+O6+Q6+S6</f>
        <v>706</v>
      </c>
      <c r="W6" s="20">
        <f>V6/$V$20*100</f>
        <v>48.824343015214382</v>
      </c>
      <c r="X6" s="28">
        <f>B6+M6</f>
        <v>874</v>
      </c>
      <c r="Y6" s="29">
        <f>X6/AG6*100</f>
        <v>4.7895659798334069</v>
      </c>
      <c r="Z6" s="28">
        <f>D6+O6</f>
        <v>8474</v>
      </c>
      <c r="AA6" s="29">
        <f t="shared" ref="AA6:AA8" si="6">Z6/AG6*100</f>
        <v>46.437965804471723</v>
      </c>
      <c r="AB6" s="28">
        <f>F6+Q6</f>
        <v>6555</v>
      </c>
      <c r="AC6" s="29">
        <f t="shared" ref="AC6:AC8" si="7">AB6/AG6*100</f>
        <v>35.921744848750549</v>
      </c>
      <c r="AD6" s="28">
        <f>H6+S6</f>
        <v>2345</v>
      </c>
      <c r="AE6" s="29">
        <f t="shared" ref="AE6:AE8" si="8">AD6/AG6*100</f>
        <v>12.850723366944322</v>
      </c>
      <c r="AF6" s="10">
        <f>(X6*2+Z6*3+AB6*4+AD6*5)/(X6+Z6+AB6+AD6)</f>
        <v>3.5683362560280578</v>
      </c>
      <c r="AG6" s="28">
        <f>K6+V6</f>
        <v>18248</v>
      </c>
      <c r="AH6" s="29">
        <f>AG6/$AG$20*100</f>
        <v>49.098638540601627</v>
      </c>
    </row>
    <row r="7" spans="1:35" s="1" customFormat="1" ht="18.75" x14ac:dyDescent="0.3">
      <c r="A7" s="2" t="s">
        <v>7</v>
      </c>
      <c r="B7" s="5">
        <v>1847</v>
      </c>
      <c r="C7" s="19">
        <f t="shared" ref="C7:C18" si="9">B7/K7*100</f>
        <v>10.160633733083948</v>
      </c>
      <c r="D7" s="5">
        <v>7085</v>
      </c>
      <c r="E7" s="19">
        <f t="shared" si="0"/>
        <v>38.975684893827705</v>
      </c>
      <c r="F7" s="5">
        <v>7613</v>
      </c>
      <c r="G7" s="19">
        <f t="shared" si="1"/>
        <v>41.880294861921001</v>
      </c>
      <c r="H7" s="5">
        <v>1633</v>
      </c>
      <c r="I7" s="20">
        <f t="shared" si="2"/>
        <v>8.9833865111673443</v>
      </c>
      <c r="J7" s="21">
        <f t="shared" ref="J7:J18" si="10">(B7*2+D7*3+F7*4+H7*5)/(B7+D7+F7+H7)</f>
        <v>3.4968643415117175</v>
      </c>
      <c r="K7" s="15">
        <f t="shared" ref="K7:K18" si="11">B7+D7+F7+H7</f>
        <v>18178</v>
      </c>
      <c r="L7" s="19">
        <f t="shared" ref="L7:L18" si="12">K7/K$20*100</f>
        <v>50.890257558790594</v>
      </c>
      <c r="M7" s="5">
        <v>39</v>
      </c>
      <c r="N7" s="19">
        <f t="shared" ref="N7:N19" si="13">M7/V7*100</f>
        <v>5.2702702702702702</v>
      </c>
      <c r="O7" s="5">
        <v>316</v>
      </c>
      <c r="P7" s="19">
        <f t="shared" si="3"/>
        <v>42.702702702702702</v>
      </c>
      <c r="Q7" s="5">
        <v>268</v>
      </c>
      <c r="R7" s="13">
        <f>Q7/V7*100</f>
        <v>36.216216216216218</v>
      </c>
      <c r="S7" s="5">
        <v>117</v>
      </c>
      <c r="T7" s="20">
        <f t="shared" si="5"/>
        <v>15.810810810810811</v>
      </c>
      <c r="U7" s="10">
        <f t="shared" ref="U7:U19" si="14">(M7*2+O7*3+Q7*4+S7*5)/(M7+O7+Q7+S7)</f>
        <v>3.6256756756756756</v>
      </c>
      <c r="V7" s="8">
        <f t="shared" ref="V7" si="15">M7+O7+Q7+S7</f>
        <v>740</v>
      </c>
      <c r="W7" s="9">
        <f>V7/$V$20*100</f>
        <v>51.175656984785611</v>
      </c>
      <c r="X7" s="28">
        <f t="shared" ref="X7" si="16">B7+M7</f>
        <v>1886</v>
      </c>
      <c r="Y7" s="29">
        <f t="shared" ref="Y7" si="17">X7/AG7*100</f>
        <v>9.969341368009303</v>
      </c>
      <c r="Z7" s="28">
        <f t="shared" ref="Z7" si="18">D7+O7</f>
        <v>7401</v>
      </c>
      <c r="AA7" s="29">
        <f t="shared" si="6"/>
        <v>39.121471614335555</v>
      </c>
      <c r="AB7" s="28">
        <f t="shared" ref="AB7" si="19">F7+Q7</f>
        <v>7881</v>
      </c>
      <c r="AC7" s="29">
        <f t="shared" si="7"/>
        <v>41.65873771011735</v>
      </c>
      <c r="AD7" s="28">
        <f t="shared" ref="AD7" si="20">H7+S7</f>
        <v>1750</v>
      </c>
      <c r="AE7" s="29">
        <f t="shared" si="8"/>
        <v>9.250449307537794</v>
      </c>
      <c r="AF7" s="10">
        <f t="shared" ref="AF7:AF8" si="21">(X7*2+Z7*3+AB7*4+AD7*5)/(X7+Z7+AB7+AD7)</f>
        <v>3.5019029495718366</v>
      </c>
      <c r="AG7" s="28">
        <f t="shared" ref="AG7" si="22">K7+V7</f>
        <v>18918</v>
      </c>
      <c r="AH7" s="29">
        <f>AG7/$AG$20*100</f>
        <v>50.901361459398373</v>
      </c>
      <c r="AI7" s="12"/>
    </row>
    <row r="8" spans="1:35" s="12" customFormat="1" ht="18.75" x14ac:dyDescent="0.3">
      <c r="A8" s="2" t="s">
        <v>12</v>
      </c>
      <c r="B8" s="5">
        <v>20</v>
      </c>
      <c r="C8" s="19">
        <f>B8/K8*100</f>
        <v>1.2804097311139564</v>
      </c>
      <c r="D8" s="5">
        <v>656</v>
      </c>
      <c r="E8" s="19">
        <f t="shared" si="0"/>
        <v>41.997439180537768</v>
      </c>
      <c r="F8" s="5">
        <v>690</v>
      </c>
      <c r="G8" s="19">
        <f t="shared" si="1"/>
        <v>44.174135723431498</v>
      </c>
      <c r="H8" s="5">
        <v>196</v>
      </c>
      <c r="I8" s="20">
        <f t="shared" si="2"/>
        <v>12.548015364916774</v>
      </c>
      <c r="J8" s="21">
        <f t="shared" si="10"/>
        <v>3.6798975672215111</v>
      </c>
      <c r="K8" s="15">
        <f t="shared" si="11"/>
        <v>1562</v>
      </c>
      <c r="L8" s="19">
        <f t="shared" si="12"/>
        <v>4.3729003359462482</v>
      </c>
      <c r="M8" s="31" t="s">
        <v>24</v>
      </c>
      <c r="N8" s="31" t="s">
        <v>24</v>
      </c>
      <c r="O8" s="31" t="s">
        <v>24</v>
      </c>
      <c r="P8" s="31" t="s">
        <v>24</v>
      </c>
      <c r="Q8" s="31" t="s">
        <v>24</v>
      </c>
      <c r="R8" s="31" t="s">
        <v>24</v>
      </c>
      <c r="S8" s="31" t="s">
        <v>24</v>
      </c>
      <c r="T8" s="31" t="s">
        <v>24</v>
      </c>
      <c r="U8" s="31" t="s">
        <v>24</v>
      </c>
      <c r="V8" s="31" t="s">
        <v>24</v>
      </c>
      <c r="W8" s="31" t="s">
        <v>24</v>
      </c>
      <c r="X8" s="28">
        <f>B8</f>
        <v>20</v>
      </c>
      <c r="Y8" s="29">
        <f>X8/AG8*100</f>
        <v>1.2804097311139564</v>
      </c>
      <c r="Z8" s="28">
        <f>D8</f>
        <v>656</v>
      </c>
      <c r="AA8" s="29">
        <f t="shared" si="6"/>
        <v>41.997439180537768</v>
      </c>
      <c r="AB8" s="28">
        <f>F8</f>
        <v>690</v>
      </c>
      <c r="AC8" s="29">
        <f t="shared" si="7"/>
        <v>44.174135723431498</v>
      </c>
      <c r="AD8" s="28">
        <f>H8</f>
        <v>196</v>
      </c>
      <c r="AE8" s="29">
        <f t="shared" si="8"/>
        <v>12.548015364916774</v>
      </c>
      <c r="AF8" s="10">
        <f t="shared" si="21"/>
        <v>3.6798975672215111</v>
      </c>
      <c r="AG8" s="28">
        <f>K8</f>
        <v>1562</v>
      </c>
      <c r="AH8" s="29">
        <f t="shared" ref="AH8" si="23">AG8/$AG$20*100</f>
        <v>4.2027659688963031</v>
      </c>
    </row>
    <row r="9" spans="1:35" s="12" customFormat="1" ht="18.75" x14ac:dyDescent="0.3">
      <c r="A9" s="2" t="s">
        <v>13</v>
      </c>
      <c r="B9" s="5">
        <v>29</v>
      </c>
      <c r="C9" s="19">
        <f t="shared" si="9"/>
        <v>2.2103658536585367</v>
      </c>
      <c r="D9" s="5">
        <v>302</v>
      </c>
      <c r="E9" s="19">
        <f t="shared" si="0"/>
        <v>23.01829268292683</v>
      </c>
      <c r="F9" s="5">
        <v>479</v>
      </c>
      <c r="G9" s="19">
        <f t="shared" si="1"/>
        <v>36.509146341463413</v>
      </c>
      <c r="H9" s="5">
        <v>502</v>
      </c>
      <c r="I9" s="20">
        <f t="shared" si="2"/>
        <v>38.262195121951223</v>
      </c>
      <c r="J9" s="21">
        <f t="shared" si="10"/>
        <v>4.1082317073170733</v>
      </c>
      <c r="K9" s="15">
        <f t="shared" si="11"/>
        <v>1312</v>
      </c>
      <c r="L9" s="19">
        <f t="shared" si="12"/>
        <v>3.6730123180291154</v>
      </c>
      <c r="M9" s="31" t="s">
        <v>24</v>
      </c>
      <c r="N9" s="31" t="s">
        <v>24</v>
      </c>
      <c r="O9" s="31" t="s">
        <v>24</v>
      </c>
      <c r="P9" s="31" t="s">
        <v>24</v>
      </c>
      <c r="Q9" s="31" t="s">
        <v>24</v>
      </c>
      <c r="R9" s="31" t="s">
        <v>24</v>
      </c>
      <c r="S9" s="31" t="s">
        <v>24</v>
      </c>
      <c r="T9" s="31" t="s">
        <v>24</v>
      </c>
      <c r="U9" s="31" t="s">
        <v>24</v>
      </c>
      <c r="V9" s="31" t="s">
        <v>24</v>
      </c>
      <c r="W9" s="31" t="s">
        <v>24</v>
      </c>
      <c r="X9" s="28">
        <f>B9</f>
        <v>29</v>
      </c>
      <c r="Y9" s="29">
        <f>X9/AG9*100</f>
        <v>2.2103658536585367</v>
      </c>
      <c r="Z9" s="28">
        <f>D9</f>
        <v>302</v>
      </c>
      <c r="AA9" s="29">
        <f t="shared" ref="AA8:AA19" si="24">Z9/AG9*100</f>
        <v>23.01829268292683</v>
      </c>
      <c r="AB9" s="28">
        <f>F9</f>
        <v>479</v>
      </c>
      <c r="AC9" s="29">
        <f t="shared" ref="AC8:AC19" si="25">AB9/AG9*100</f>
        <v>36.509146341463413</v>
      </c>
      <c r="AD9" s="28">
        <f>H9</f>
        <v>502</v>
      </c>
      <c r="AE9" s="29">
        <f t="shared" ref="AE8:AE19" si="26">AD9/AG9*100</f>
        <v>38.262195121951223</v>
      </c>
      <c r="AF9" s="10">
        <f t="shared" ref="AF8:AF19" si="27">(X9*2+Z9*3+AB9*4+AD9*5)/(X9+Z9+AB9+AD9)</f>
        <v>4.1082317073170733</v>
      </c>
      <c r="AG9" s="28">
        <f>K9</f>
        <v>1312</v>
      </c>
      <c r="AH9" s="29">
        <f t="shared" ref="AH8:AH17" si="28">AG9/$AG$20*100</f>
        <v>3.5301081633751279</v>
      </c>
    </row>
    <row r="10" spans="1:35" s="12" customFormat="1" ht="18.75" x14ac:dyDescent="0.3">
      <c r="A10" s="2" t="s">
        <v>14</v>
      </c>
      <c r="B10" s="5">
        <v>557</v>
      </c>
      <c r="C10" s="19">
        <f t="shared" si="9"/>
        <v>6.0517166449369837</v>
      </c>
      <c r="D10" s="5">
        <v>4355</v>
      </c>
      <c r="E10" s="19">
        <f t="shared" si="0"/>
        <v>47.316384180790962</v>
      </c>
      <c r="F10" s="5">
        <v>3025</v>
      </c>
      <c r="G10" s="19">
        <f t="shared" si="1"/>
        <v>32.866145154280744</v>
      </c>
      <c r="H10" s="5">
        <v>1267</v>
      </c>
      <c r="I10" s="20">
        <f t="shared" si="2"/>
        <v>13.765754019991308</v>
      </c>
      <c r="J10" s="21">
        <f t="shared" si="10"/>
        <v>3.543459365493264</v>
      </c>
      <c r="K10" s="15">
        <f t="shared" si="11"/>
        <v>9204</v>
      </c>
      <c r="L10" s="19">
        <f t="shared" si="12"/>
        <v>25.767077267637177</v>
      </c>
      <c r="M10" s="31">
        <v>0</v>
      </c>
      <c r="N10" s="19">
        <f t="shared" si="13"/>
        <v>0</v>
      </c>
      <c r="O10" s="5">
        <v>1</v>
      </c>
      <c r="P10" s="19">
        <f>O10/V10*100</f>
        <v>100</v>
      </c>
      <c r="Q10" s="5">
        <v>0</v>
      </c>
      <c r="R10" s="17">
        <f t="shared" ref="R10:T12" si="29">Q10/V10*100</f>
        <v>0</v>
      </c>
      <c r="S10" s="5">
        <v>0</v>
      </c>
      <c r="T10" s="20">
        <f t="shared" ref="T10" si="30">S10/V10*100</f>
        <v>0</v>
      </c>
      <c r="U10" s="10">
        <f>(M10*2+O10*3+Q10*4+S10*5)/(M10+O10+Q10+S10)</f>
        <v>3</v>
      </c>
      <c r="V10" s="52">
        <f>M10+O10+Q10+S10</f>
        <v>1</v>
      </c>
      <c r="W10" s="9">
        <f t="shared" ref="W10" si="31">V10/$V$20*100</f>
        <v>6.9156293222683268E-2</v>
      </c>
      <c r="X10" s="28">
        <f>B10</f>
        <v>557</v>
      </c>
      <c r="Y10" s="19">
        <f t="shared" ref="Y8:Y19" si="32">X10/AG10*100</f>
        <v>6.0517166449369837</v>
      </c>
      <c r="Z10" s="28">
        <f>D10</f>
        <v>4355</v>
      </c>
      <c r="AA10" s="19">
        <f t="shared" si="24"/>
        <v>47.316384180790962</v>
      </c>
      <c r="AB10" s="28">
        <f>F10</f>
        <v>3025</v>
      </c>
      <c r="AC10" s="19">
        <f t="shared" si="25"/>
        <v>32.866145154280744</v>
      </c>
      <c r="AD10" s="28">
        <f>H10</f>
        <v>1267</v>
      </c>
      <c r="AE10" s="20">
        <f t="shared" si="26"/>
        <v>13.765754019991308</v>
      </c>
      <c r="AF10" s="21">
        <f t="shared" si="27"/>
        <v>3.543459365493264</v>
      </c>
      <c r="AG10" s="28">
        <f>K10</f>
        <v>9204</v>
      </c>
      <c r="AH10" s="19">
        <f t="shared" ref="AH10" si="33">AG10/AG$20*100</f>
        <v>24.764569768067588</v>
      </c>
    </row>
    <row r="11" spans="1:35" s="12" customFormat="1" ht="18.75" x14ac:dyDescent="0.3">
      <c r="A11" s="2" t="s">
        <v>15</v>
      </c>
      <c r="B11" s="5">
        <v>119</v>
      </c>
      <c r="C11" s="19">
        <f t="shared" si="9"/>
        <v>2.6217228464419478</v>
      </c>
      <c r="D11" s="5">
        <v>1858</v>
      </c>
      <c r="E11" s="19">
        <f t="shared" si="0"/>
        <v>40.934126459572596</v>
      </c>
      <c r="F11" s="5">
        <v>2065</v>
      </c>
      <c r="G11" s="19">
        <f t="shared" si="1"/>
        <v>45.494602335316145</v>
      </c>
      <c r="H11" s="5">
        <v>497</v>
      </c>
      <c r="I11" s="20">
        <f t="shared" si="2"/>
        <v>10.949548358669309</v>
      </c>
      <c r="J11" s="21">
        <f t="shared" si="10"/>
        <v>3.647719762062128</v>
      </c>
      <c r="K11" s="15">
        <f t="shared" si="11"/>
        <v>4539</v>
      </c>
      <c r="L11" s="19">
        <f t="shared" si="12"/>
        <v>12.707166853303473</v>
      </c>
      <c r="M11" s="31" t="s">
        <v>24</v>
      </c>
      <c r="N11" s="31" t="s">
        <v>24</v>
      </c>
      <c r="O11" s="31" t="s">
        <v>24</v>
      </c>
      <c r="P11" s="31" t="s">
        <v>24</v>
      </c>
      <c r="Q11" s="31" t="s">
        <v>24</v>
      </c>
      <c r="R11" s="31" t="s">
        <v>24</v>
      </c>
      <c r="S11" s="31" t="s">
        <v>24</v>
      </c>
      <c r="T11" s="31" t="s">
        <v>24</v>
      </c>
      <c r="U11" s="31" t="s">
        <v>24</v>
      </c>
      <c r="V11" s="31" t="s">
        <v>24</v>
      </c>
      <c r="W11" s="31" t="s">
        <v>24</v>
      </c>
      <c r="X11" s="28">
        <f>B11</f>
        <v>119</v>
      </c>
      <c r="Y11" s="29">
        <f>X11/AG11*100</f>
        <v>2.6217228464419478</v>
      </c>
      <c r="Z11" s="28">
        <f>D11</f>
        <v>1858</v>
      </c>
      <c r="AA11" s="29">
        <f t="shared" ref="AA11" si="34">Z11/AG11*100</f>
        <v>40.934126459572596</v>
      </c>
      <c r="AB11" s="28">
        <f>F11</f>
        <v>2065</v>
      </c>
      <c r="AC11" s="29">
        <f t="shared" ref="AC11" si="35">AB11/AG11*100</f>
        <v>45.494602335316145</v>
      </c>
      <c r="AD11" s="28">
        <f>H11</f>
        <v>497</v>
      </c>
      <c r="AE11" s="29">
        <f t="shared" ref="AE11" si="36">AD11/AG11*100</f>
        <v>10.949548358669309</v>
      </c>
      <c r="AF11" s="10">
        <f t="shared" ref="AF11" si="37">(X11*2+Z11*3+AB11*4+AD11*5)/(X11+Z11+AB11+AD11)</f>
        <v>3.647719762062128</v>
      </c>
      <c r="AG11" s="28">
        <f>K11</f>
        <v>4539</v>
      </c>
      <c r="AH11" s="29">
        <f t="shared" ref="AH11" si="38">AG11/$AG$20*100</f>
        <v>12.212775117042458</v>
      </c>
    </row>
    <row r="12" spans="1:35" s="12" customFormat="1" ht="18.75" x14ac:dyDescent="0.3">
      <c r="A12" s="2" t="s">
        <v>16</v>
      </c>
      <c r="B12" s="5">
        <v>7</v>
      </c>
      <c r="C12" s="19">
        <f t="shared" si="9"/>
        <v>1.7456359102244388</v>
      </c>
      <c r="D12" s="5">
        <v>141</v>
      </c>
      <c r="E12" s="19">
        <f t="shared" si="0"/>
        <v>35.16209476309227</v>
      </c>
      <c r="F12" s="5">
        <v>181</v>
      </c>
      <c r="G12" s="19">
        <f t="shared" si="1"/>
        <v>45.137157107231914</v>
      </c>
      <c r="H12" s="5">
        <v>72</v>
      </c>
      <c r="I12" s="20">
        <f t="shared" si="2"/>
        <v>17.955112219451372</v>
      </c>
      <c r="J12" s="21">
        <f t="shared" si="10"/>
        <v>3.7930174563591024</v>
      </c>
      <c r="K12" s="15">
        <f t="shared" si="11"/>
        <v>401</v>
      </c>
      <c r="L12" s="19">
        <f t="shared" si="12"/>
        <v>1.1226203807390818</v>
      </c>
      <c r="M12" s="31">
        <v>0</v>
      </c>
      <c r="N12" s="19">
        <f t="shared" ref="N12" si="39">M12/V12*100</f>
        <v>0</v>
      </c>
      <c r="O12" s="5">
        <v>0</v>
      </c>
      <c r="P12" s="19">
        <f>O12/V12*100</f>
        <v>0</v>
      </c>
      <c r="Q12" s="5">
        <v>1</v>
      </c>
      <c r="R12" s="17">
        <f t="shared" ref="R12" si="40">Q12/V12*100</f>
        <v>100</v>
      </c>
      <c r="S12" s="5">
        <v>0</v>
      </c>
      <c r="T12" s="20">
        <f t="shared" ref="T12" si="41">S12/V12*100</f>
        <v>0</v>
      </c>
      <c r="U12" s="10">
        <f>(M12*2+O12*3+Q12*4+S12*5)/(M12+O12+Q12+S12)</f>
        <v>4</v>
      </c>
      <c r="V12" s="52">
        <f>M12+O12+Q12+S12</f>
        <v>1</v>
      </c>
      <c r="W12" s="9">
        <f t="shared" ref="W12" si="42">V12/$V$20*100</f>
        <v>6.9156293222683268E-2</v>
      </c>
      <c r="X12" s="5">
        <v>24</v>
      </c>
      <c r="Y12" s="19">
        <f t="shared" si="32"/>
        <v>4.5028142589118199</v>
      </c>
      <c r="Z12" s="5">
        <v>235</v>
      </c>
      <c r="AA12" s="19">
        <f t="shared" si="24"/>
        <v>44.090056285178235</v>
      </c>
      <c r="AB12" s="5">
        <v>212</v>
      </c>
      <c r="AC12" s="19">
        <f t="shared" si="25"/>
        <v>39.774859287054412</v>
      </c>
      <c r="AD12" s="5">
        <v>62</v>
      </c>
      <c r="AE12" s="20">
        <f t="shared" si="26"/>
        <v>11.632270168855536</v>
      </c>
      <c r="AF12" s="21">
        <f t="shared" si="27"/>
        <v>3.5853658536585367</v>
      </c>
      <c r="AG12" s="15">
        <f t="shared" ref="AG12" si="43">X12+Z12+AB12+AD12</f>
        <v>533</v>
      </c>
      <c r="AH12" s="19">
        <f t="shared" ref="AH12" si="44">AG12/AG$20*100</f>
        <v>1.4341064413711457</v>
      </c>
    </row>
    <row r="13" spans="1:35" s="12" customFormat="1" ht="18.75" x14ac:dyDescent="0.3">
      <c r="A13" s="2" t="s">
        <v>17</v>
      </c>
      <c r="B13" s="5">
        <v>786</v>
      </c>
      <c r="C13" s="19">
        <f t="shared" si="9"/>
        <v>8.4826246492553423</v>
      </c>
      <c r="D13" s="5">
        <v>3725</v>
      </c>
      <c r="E13" s="19">
        <f t="shared" si="0"/>
        <v>40.200733865745732</v>
      </c>
      <c r="F13" s="5">
        <v>3534</v>
      </c>
      <c r="G13" s="19">
        <f t="shared" si="1"/>
        <v>38.139434491690047</v>
      </c>
      <c r="H13" s="5">
        <v>1221</v>
      </c>
      <c r="I13" s="20">
        <f t="shared" si="2"/>
        <v>13.177206993308872</v>
      </c>
      <c r="J13" s="21">
        <f t="shared" si="10"/>
        <v>3.5601122382905244</v>
      </c>
      <c r="K13" s="15">
        <f t="shared" si="11"/>
        <v>9266</v>
      </c>
      <c r="L13" s="19">
        <f t="shared" si="12"/>
        <v>25.940649496080624</v>
      </c>
      <c r="M13" s="5">
        <v>0</v>
      </c>
      <c r="N13" s="19">
        <f t="shared" si="13"/>
        <v>0</v>
      </c>
      <c r="O13" s="5">
        <v>5</v>
      </c>
      <c r="P13" s="19">
        <f t="shared" si="3"/>
        <v>31.25</v>
      </c>
      <c r="Q13" s="5">
        <v>7</v>
      </c>
      <c r="R13" s="17">
        <f t="shared" si="4"/>
        <v>43.75</v>
      </c>
      <c r="S13" s="5">
        <v>4</v>
      </c>
      <c r="T13" s="20">
        <f t="shared" si="5"/>
        <v>25</v>
      </c>
      <c r="U13" s="10">
        <f t="shared" si="14"/>
        <v>3.9375</v>
      </c>
      <c r="V13" s="8">
        <f t="shared" ref="V8:V19" si="45">M13+O13+Q13+S13</f>
        <v>16</v>
      </c>
      <c r="W13" s="9">
        <f t="shared" ref="W8:W19" si="46">V13/$V$20*100</f>
        <v>1.1065006915629323</v>
      </c>
      <c r="X13" s="28">
        <f t="shared" ref="X8:X17" si="47">B13+M13</f>
        <v>786</v>
      </c>
      <c r="Y13" s="29">
        <f t="shared" si="32"/>
        <v>8.4680025856496446</v>
      </c>
      <c r="Z13" s="28">
        <f t="shared" ref="Z8:Z17" si="48">D13+O13</f>
        <v>3730</v>
      </c>
      <c r="AA13" s="29">
        <f t="shared" si="24"/>
        <v>40.185304891187243</v>
      </c>
      <c r="AB13" s="28">
        <f t="shared" ref="AB8:AB17" si="49">F13+Q13</f>
        <v>3541</v>
      </c>
      <c r="AC13" s="29">
        <f t="shared" si="25"/>
        <v>38.149105796164619</v>
      </c>
      <c r="AD13" s="28">
        <f t="shared" ref="AD8:AD17" si="50">H13+S13</f>
        <v>1225</v>
      </c>
      <c r="AE13" s="29">
        <f t="shared" si="26"/>
        <v>13.197586726998493</v>
      </c>
      <c r="AF13" s="10">
        <f t="shared" si="27"/>
        <v>3.5607627666451194</v>
      </c>
      <c r="AG13" s="28">
        <f t="shared" ref="AG8:AG17" si="51">K13+V13</f>
        <v>9282</v>
      </c>
      <c r="AH13" s="29">
        <f t="shared" si="28"/>
        <v>24.974439003390195</v>
      </c>
    </row>
    <row r="14" spans="1:35" s="12" customFormat="1" ht="18.75" x14ac:dyDescent="0.3">
      <c r="A14" s="2" t="s">
        <v>18</v>
      </c>
      <c r="B14" s="5">
        <v>6</v>
      </c>
      <c r="C14" s="19">
        <f>B14/K14*100</f>
        <v>0.59347181008902083</v>
      </c>
      <c r="D14" s="5">
        <v>164</v>
      </c>
      <c r="E14" s="19">
        <f t="shared" si="0"/>
        <v>16.2215628090999</v>
      </c>
      <c r="F14" s="5">
        <v>388</v>
      </c>
      <c r="G14" s="19">
        <f t="shared" si="1"/>
        <v>38.377843719090009</v>
      </c>
      <c r="H14" s="5">
        <v>453</v>
      </c>
      <c r="I14" s="20">
        <f t="shared" si="2"/>
        <v>44.807121661721069</v>
      </c>
      <c r="J14" s="21">
        <f t="shared" si="10"/>
        <v>4.2739861523244311</v>
      </c>
      <c r="K14" s="15">
        <f t="shared" si="11"/>
        <v>1011</v>
      </c>
      <c r="L14" s="19">
        <f t="shared" si="12"/>
        <v>2.8303471444568866</v>
      </c>
      <c r="M14" s="31" t="s">
        <v>24</v>
      </c>
      <c r="N14" s="31" t="s">
        <v>24</v>
      </c>
      <c r="O14" s="31" t="s">
        <v>24</v>
      </c>
      <c r="P14" s="31" t="s">
        <v>24</v>
      </c>
      <c r="Q14" s="31" t="s">
        <v>24</v>
      </c>
      <c r="R14" s="31" t="s">
        <v>24</v>
      </c>
      <c r="S14" s="31" t="s">
        <v>24</v>
      </c>
      <c r="T14" s="31" t="s">
        <v>24</v>
      </c>
      <c r="U14" s="31" t="s">
        <v>24</v>
      </c>
      <c r="V14" s="31" t="s">
        <v>24</v>
      </c>
      <c r="W14" s="31" t="s">
        <v>24</v>
      </c>
      <c r="X14" s="5">
        <v>9</v>
      </c>
      <c r="Y14" s="19">
        <f>X14/AG14*100</f>
        <v>0.92879256965944268</v>
      </c>
      <c r="Z14" s="5">
        <v>222</v>
      </c>
      <c r="AA14" s="19">
        <f t="shared" si="24"/>
        <v>22.910216718266255</v>
      </c>
      <c r="AB14" s="5">
        <v>335</v>
      </c>
      <c r="AC14" s="19">
        <f t="shared" si="25"/>
        <v>34.571723426212593</v>
      </c>
      <c r="AD14" s="5">
        <v>403</v>
      </c>
      <c r="AE14" s="20">
        <f t="shared" si="26"/>
        <v>41.589267285861716</v>
      </c>
      <c r="AF14" s="21">
        <f t="shared" si="27"/>
        <v>4.1682146542827656</v>
      </c>
      <c r="AG14" s="15">
        <f t="shared" ref="AG14:AG16" si="52">X14+Z14+AB14+AD14</f>
        <v>969</v>
      </c>
      <c r="AH14" s="19">
        <f t="shared" ref="AH14:AH16" si="53">AG14/AG$20*100</f>
        <v>2.607221654200075</v>
      </c>
    </row>
    <row r="15" spans="1:35" s="12" customFormat="1" ht="18.75" x14ac:dyDescent="0.3">
      <c r="A15" s="2" t="s">
        <v>19</v>
      </c>
      <c r="B15" s="5">
        <v>1</v>
      </c>
      <c r="C15" s="19">
        <f t="shared" si="9"/>
        <v>4.5454545454545459</v>
      </c>
      <c r="D15" s="5">
        <v>12</v>
      </c>
      <c r="E15" s="19">
        <f t="shared" si="0"/>
        <v>54.54545454545454</v>
      </c>
      <c r="F15" s="5">
        <v>8</v>
      </c>
      <c r="G15" s="19">
        <f t="shared" si="1"/>
        <v>36.363636363636367</v>
      </c>
      <c r="H15" s="5">
        <v>1</v>
      </c>
      <c r="I15" s="20">
        <f t="shared" si="2"/>
        <v>4.5454545454545459</v>
      </c>
      <c r="J15" s="21">
        <f t="shared" si="10"/>
        <v>3.4090909090909092</v>
      </c>
      <c r="K15" s="15">
        <f t="shared" si="11"/>
        <v>22</v>
      </c>
      <c r="L15" s="19">
        <f t="shared" si="12"/>
        <v>6.1590145576707729E-2</v>
      </c>
      <c r="M15" s="31" t="s">
        <v>24</v>
      </c>
      <c r="N15" s="31" t="s">
        <v>24</v>
      </c>
      <c r="O15" s="31" t="s">
        <v>24</v>
      </c>
      <c r="P15" s="31" t="s">
        <v>24</v>
      </c>
      <c r="Q15" s="31" t="s">
        <v>24</v>
      </c>
      <c r="R15" s="31" t="s">
        <v>24</v>
      </c>
      <c r="S15" s="31" t="s">
        <v>24</v>
      </c>
      <c r="T15" s="31" t="s">
        <v>24</v>
      </c>
      <c r="U15" s="31" t="s">
        <v>24</v>
      </c>
      <c r="V15" s="31" t="s">
        <v>24</v>
      </c>
      <c r="W15" s="31" t="s">
        <v>24</v>
      </c>
      <c r="X15" s="5">
        <v>0</v>
      </c>
      <c r="Y15" s="19">
        <f t="shared" ref="Y15:Y16" si="54">X15/AG15*100</f>
        <v>0</v>
      </c>
      <c r="Z15" s="5">
        <v>3</v>
      </c>
      <c r="AA15" s="19">
        <f t="shared" si="24"/>
        <v>14.285714285714285</v>
      </c>
      <c r="AB15" s="5">
        <v>11</v>
      </c>
      <c r="AC15" s="19">
        <f t="shared" si="25"/>
        <v>52.380952380952387</v>
      </c>
      <c r="AD15" s="5">
        <v>7</v>
      </c>
      <c r="AE15" s="20">
        <f t="shared" si="26"/>
        <v>33.333333333333329</v>
      </c>
      <c r="AF15" s="21">
        <f t="shared" si="27"/>
        <v>4.1904761904761907</v>
      </c>
      <c r="AG15" s="15">
        <f t="shared" si="52"/>
        <v>21</v>
      </c>
      <c r="AH15" s="19">
        <f t="shared" si="53"/>
        <v>5.6503255663778722E-2</v>
      </c>
    </row>
    <row r="16" spans="1:35" s="12" customFormat="1" ht="18.75" x14ac:dyDescent="0.3">
      <c r="A16" s="2" t="s">
        <v>20</v>
      </c>
      <c r="B16" s="5">
        <v>0</v>
      </c>
      <c r="C16" s="19">
        <f t="shared" si="9"/>
        <v>0</v>
      </c>
      <c r="D16" s="5">
        <v>0</v>
      </c>
      <c r="E16" s="19">
        <f t="shared" si="0"/>
        <v>0</v>
      </c>
      <c r="F16" s="5">
        <v>1</v>
      </c>
      <c r="G16" s="19">
        <f>F16/K16*100</f>
        <v>50</v>
      </c>
      <c r="H16" s="5">
        <v>1</v>
      </c>
      <c r="I16" s="20">
        <f t="shared" si="2"/>
        <v>50</v>
      </c>
      <c r="J16" s="21">
        <f t="shared" si="10"/>
        <v>4.5</v>
      </c>
      <c r="K16" s="15">
        <f t="shared" si="11"/>
        <v>2</v>
      </c>
      <c r="L16" s="19">
        <f t="shared" si="12"/>
        <v>5.5991041433370668E-3</v>
      </c>
      <c r="M16" s="31" t="s">
        <v>24</v>
      </c>
      <c r="N16" s="31" t="s">
        <v>24</v>
      </c>
      <c r="O16" s="31" t="s">
        <v>24</v>
      </c>
      <c r="P16" s="31" t="s">
        <v>24</v>
      </c>
      <c r="Q16" s="31" t="s">
        <v>24</v>
      </c>
      <c r="R16" s="31" t="s">
        <v>24</v>
      </c>
      <c r="S16" s="31" t="s">
        <v>24</v>
      </c>
      <c r="T16" s="31" t="s">
        <v>24</v>
      </c>
      <c r="U16" s="31" t="s">
        <v>24</v>
      </c>
      <c r="V16" s="31" t="s">
        <v>24</v>
      </c>
      <c r="W16" s="31" t="s">
        <v>24</v>
      </c>
      <c r="X16" s="5">
        <v>0</v>
      </c>
      <c r="Y16" s="19">
        <f t="shared" si="54"/>
        <v>0</v>
      </c>
      <c r="Z16" s="5">
        <v>0</v>
      </c>
      <c r="AA16" s="19">
        <f t="shared" si="24"/>
        <v>0</v>
      </c>
      <c r="AB16" s="5">
        <v>0</v>
      </c>
      <c r="AC16" s="19">
        <f t="shared" si="25"/>
        <v>0</v>
      </c>
      <c r="AD16" s="5">
        <v>3</v>
      </c>
      <c r="AE16" s="20">
        <f t="shared" si="26"/>
        <v>100</v>
      </c>
      <c r="AF16" s="21">
        <f t="shared" si="27"/>
        <v>5</v>
      </c>
      <c r="AG16" s="15">
        <f t="shared" si="52"/>
        <v>3</v>
      </c>
      <c r="AH16" s="19">
        <f t="shared" si="53"/>
        <v>8.0718936662541041E-3</v>
      </c>
    </row>
    <row r="17" spans="1:34" s="12" customFormat="1" ht="18.75" x14ac:dyDescent="0.3">
      <c r="A17" s="2" t="s">
        <v>21</v>
      </c>
      <c r="B17" s="5">
        <v>507</v>
      </c>
      <c r="C17" s="19">
        <f t="shared" si="9"/>
        <v>6.7483029415679487</v>
      </c>
      <c r="D17" s="5">
        <v>4023</v>
      </c>
      <c r="E17" s="19">
        <f t="shared" si="0"/>
        <v>53.547184879542129</v>
      </c>
      <c r="F17" s="5">
        <v>2608</v>
      </c>
      <c r="G17" s="19">
        <f t="shared" si="1"/>
        <v>34.713163849327834</v>
      </c>
      <c r="H17" s="5">
        <v>375</v>
      </c>
      <c r="I17" s="20">
        <f t="shared" si="2"/>
        <v>4.9913483295620926</v>
      </c>
      <c r="J17" s="21">
        <f t="shared" si="10"/>
        <v>3.3794755756688408</v>
      </c>
      <c r="K17" s="15">
        <f t="shared" si="11"/>
        <v>7513</v>
      </c>
      <c r="L17" s="19">
        <f t="shared" si="12"/>
        <v>21.033034714445691</v>
      </c>
      <c r="M17" s="5">
        <v>0</v>
      </c>
      <c r="N17" s="19">
        <f t="shared" si="13"/>
        <v>0</v>
      </c>
      <c r="O17" s="5">
        <v>5</v>
      </c>
      <c r="P17" s="19">
        <f t="shared" si="3"/>
        <v>33.333333333333329</v>
      </c>
      <c r="Q17" s="5">
        <v>9</v>
      </c>
      <c r="R17" s="17">
        <f t="shared" si="4"/>
        <v>60</v>
      </c>
      <c r="S17" s="5">
        <v>1</v>
      </c>
      <c r="T17" s="20">
        <f t="shared" si="5"/>
        <v>6.666666666666667</v>
      </c>
      <c r="U17" s="10">
        <f t="shared" si="14"/>
        <v>3.7333333333333334</v>
      </c>
      <c r="V17" s="8">
        <f t="shared" si="45"/>
        <v>15</v>
      </c>
      <c r="W17" s="9">
        <f t="shared" si="46"/>
        <v>1.0373443983402488</v>
      </c>
      <c r="X17" s="28">
        <f t="shared" si="47"/>
        <v>507</v>
      </c>
      <c r="Y17" s="29">
        <f t="shared" si="32"/>
        <v>6.7348565356004251</v>
      </c>
      <c r="Z17" s="28">
        <f t="shared" si="48"/>
        <v>4028</v>
      </c>
      <c r="AA17" s="29">
        <f t="shared" si="24"/>
        <v>53.506907545164715</v>
      </c>
      <c r="AB17" s="28">
        <f t="shared" si="49"/>
        <v>2617</v>
      </c>
      <c r="AC17" s="29">
        <f t="shared" si="25"/>
        <v>34.763549415515413</v>
      </c>
      <c r="AD17" s="28">
        <f t="shared" si="50"/>
        <v>376</v>
      </c>
      <c r="AE17" s="29">
        <f t="shared" si="26"/>
        <v>4.9946865037194481</v>
      </c>
      <c r="AF17" s="10">
        <f t="shared" si="27"/>
        <v>3.3801806588735386</v>
      </c>
      <c r="AG17" s="28">
        <f t="shared" si="51"/>
        <v>7528</v>
      </c>
      <c r="AH17" s="29">
        <f t="shared" si="28"/>
        <v>20.255071839853631</v>
      </c>
    </row>
    <row r="18" spans="1:34" s="12" customFormat="1" ht="18.75" x14ac:dyDescent="0.3">
      <c r="A18" s="2" t="s">
        <v>22</v>
      </c>
      <c r="B18" s="32">
        <v>5</v>
      </c>
      <c r="C18" s="33">
        <f t="shared" si="9"/>
        <v>1.4705882352941175</v>
      </c>
      <c r="D18" s="32">
        <v>106</v>
      </c>
      <c r="E18" s="33">
        <f t="shared" si="0"/>
        <v>31.176470588235293</v>
      </c>
      <c r="F18" s="32">
        <v>175</v>
      </c>
      <c r="G18" s="33">
        <f t="shared" si="1"/>
        <v>51.470588235294116</v>
      </c>
      <c r="H18" s="32">
        <v>54</v>
      </c>
      <c r="I18" s="34">
        <f t="shared" si="2"/>
        <v>15.882352941176469</v>
      </c>
      <c r="J18" s="35">
        <f t="shared" si="10"/>
        <v>3.8176470588235296</v>
      </c>
      <c r="K18" s="36">
        <f t="shared" si="11"/>
        <v>340</v>
      </c>
      <c r="L18" s="33">
        <f t="shared" si="12"/>
        <v>0.95184770436730126</v>
      </c>
      <c r="M18" s="31" t="s">
        <v>24</v>
      </c>
      <c r="N18" s="31" t="s">
        <v>24</v>
      </c>
      <c r="O18" s="31" t="s">
        <v>24</v>
      </c>
      <c r="P18" s="31" t="s">
        <v>24</v>
      </c>
      <c r="Q18" s="31" t="s">
        <v>24</v>
      </c>
      <c r="R18" s="31" t="s">
        <v>24</v>
      </c>
      <c r="S18" s="31" t="s">
        <v>24</v>
      </c>
      <c r="T18" s="31" t="s">
        <v>24</v>
      </c>
      <c r="U18" s="31" t="s">
        <v>24</v>
      </c>
      <c r="V18" s="31" t="s">
        <v>24</v>
      </c>
      <c r="W18" s="31" t="s">
        <v>24</v>
      </c>
      <c r="X18" s="38">
        <v>5</v>
      </c>
      <c r="Y18" s="29">
        <f t="shared" si="32"/>
        <v>0.91407678244972579</v>
      </c>
      <c r="Z18" s="39">
        <v>252</v>
      </c>
      <c r="AA18" s="29">
        <f t="shared" si="24"/>
        <v>46.06946983546618</v>
      </c>
      <c r="AB18" s="32">
        <v>224</v>
      </c>
      <c r="AC18" s="33">
        <f t="shared" si="25"/>
        <v>40.950639853747717</v>
      </c>
      <c r="AD18" s="32">
        <v>66</v>
      </c>
      <c r="AE18" s="33">
        <f t="shared" si="26"/>
        <v>12.065813528336381</v>
      </c>
      <c r="AF18" s="35">
        <f t="shared" si="27"/>
        <v>3.6416819012797075</v>
      </c>
      <c r="AG18" s="40">
        <f t="shared" ref="AG18" si="55">X18+Z18+AB18+AD18</f>
        <v>547</v>
      </c>
      <c r="AH18" s="28">
        <f t="shared" ref="AH18" si="56">AG18/AG$20*100</f>
        <v>1.4717752784803315</v>
      </c>
    </row>
    <row r="19" spans="1:34" s="12" customFormat="1" ht="18.75" x14ac:dyDescent="0.3">
      <c r="A19" s="30" t="s">
        <v>23</v>
      </c>
      <c r="B19" s="31" t="s">
        <v>24</v>
      </c>
      <c r="C19" s="31" t="s">
        <v>24</v>
      </c>
      <c r="D19" s="31" t="s">
        <v>24</v>
      </c>
      <c r="E19" s="31" t="s">
        <v>24</v>
      </c>
      <c r="F19" s="31" t="s">
        <v>24</v>
      </c>
      <c r="G19" s="31" t="s">
        <v>24</v>
      </c>
      <c r="H19" s="31" t="s">
        <v>24</v>
      </c>
      <c r="I19" s="31" t="s">
        <v>24</v>
      </c>
      <c r="J19" s="31" t="s">
        <v>24</v>
      </c>
      <c r="K19" s="31" t="s">
        <v>24</v>
      </c>
      <c r="L19" s="31" t="s">
        <v>24</v>
      </c>
      <c r="M19" s="8">
        <v>1</v>
      </c>
      <c r="N19" s="19">
        <f t="shared" si="13"/>
        <v>0.77519379844961245</v>
      </c>
      <c r="O19" s="5">
        <v>10</v>
      </c>
      <c r="P19" s="19">
        <f t="shared" si="3"/>
        <v>7.7519379844961236</v>
      </c>
      <c r="Q19" s="5">
        <v>38</v>
      </c>
      <c r="R19" s="17">
        <f t="shared" si="4"/>
        <v>29.457364341085274</v>
      </c>
      <c r="S19" s="5">
        <v>80</v>
      </c>
      <c r="T19" s="20">
        <f t="shared" si="5"/>
        <v>62.015503875968989</v>
      </c>
      <c r="U19" s="10">
        <f t="shared" si="14"/>
        <v>4.5271317829457365</v>
      </c>
      <c r="V19" s="8">
        <f t="shared" si="45"/>
        <v>129</v>
      </c>
      <c r="W19" s="9">
        <f t="shared" si="46"/>
        <v>8.9211618257261414</v>
      </c>
      <c r="X19" s="28">
        <v>1</v>
      </c>
      <c r="Y19" s="37">
        <f t="shared" si="32"/>
        <v>1.0101010101010102</v>
      </c>
      <c r="Z19" s="5">
        <v>8</v>
      </c>
      <c r="AA19" s="19">
        <f t="shared" si="24"/>
        <v>8.0808080808080813</v>
      </c>
      <c r="AB19" s="5">
        <v>53</v>
      </c>
      <c r="AC19" s="17">
        <f t="shared" si="25"/>
        <v>53.535353535353536</v>
      </c>
      <c r="AD19" s="5">
        <v>37</v>
      </c>
      <c r="AE19" s="20">
        <f t="shared" si="26"/>
        <v>37.373737373737377</v>
      </c>
      <c r="AF19" s="10">
        <f t="shared" si="27"/>
        <v>4.2727272727272725</v>
      </c>
      <c r="AG19" s="41">
        <f t="shared" ref="AG19" si="57">X19+Z19+AB19+AD19</f>
        <v>99</v>
      </c>
      <c r="AH19" s="29">
        <f t="shared" ref="AH19" si="58">AG19/$V$20*100</f>
        <v>6.8464730290456437</v>
      </c>
    </row>
    <row r="20" spans="1:34" s="4" customFormat="1" ht="18.75" x14ac:dyDescent="0.3">
      <c r="A20" s="3" t="s">
        <v>8</v>
      </c>
      <c r="B20" s="27">
        <f>SUM(B6:B7)</f>
        <v>2719</v>
      </c>
      <c r="C20" s="11">
        <f>B20/K20*100</f>
        <v>7.6119820828667422</v>
      </c>
      <c r="D20" s="27">
        <f>SUM(D6:D7)</f>
        <v>15244</v>
      </c>
      <c r="E20" s="11">
        <f>D20/K20*100</f>
        <v>42.676371780515119</v>
      </c>
      <c r="F20" s="27">
        <f>SUM(F6:F7)</f>
        <v>13870</v>
      </c>
      <c r="G20" s="11">
        <f>F20/K20*100</f>
        <v>38.829787234042549</v>
      </c>
      <c r="H20" s="27">
        <f>SUM(H6:H7)</f>
        <v>3887</v>
      </c>
      <c r="I20" s="11">
        <f>H20/K20*100</f>
        <v>10.881858902575587</v>
      </c>
      <c r="J20" s="11">
        <f>((SUM(B6:B7)*2)+(SUM(D6:D7)*3)+(SUM(F6:F7)*4)+(SUM(H6:H7)*5))/(B20+D20+F20+H20)</f>
        <v>3.5298152295632699</v>
      </c>
      <c r="K20" s="27">
        <f>B20+D20+F20+H20</f>
        <v>35720</v>
      </c>
      <c r="L20" s="11">
        <f>SUM(L6:L7)</f>
        <v>100</v>
      </c>
      <c r="M20" s="6">
        <f>SUM(M6:M7)</f>
        <v>41</v>
      </c>
      <c r="N20" s="14">
        <f>M20/V20*100</f>
        <v>2.835408022130014</v>
      </c>
      <c r="O20" s="6">
        <f>SUM(O6:O7)</f>
        <v>631</v>
      </c>
      <c r="P20" s="14">
        <f>O20/V20*100</f>
        <v>43.637621023513141</v>
      </c>
      <c r="Q20" s="6">
        <f>SUM(Q6:Q7)</f>
        <v>566</v>
      </c>
      <c r="R20" s="14">
        <f>Q20/V20*100</f>
        <v>39.142461964038731</v>
      </c>
      <c r="S20" s="6">
        <f>SUM(S6:S7)</f>
        <v>208</v>
      </c>
      <c r="T20" s="14">
        <f>S20/V20*100</f>
        <v>14.384508990318118</v>
      </c>
      <c r="U20" s="11">
        <f>((SUM(M6:M7)*2)+(SUM(O6:O7)*3)+(SUM(Q6:Q7)*4)+(SUM(S6:S7)*5))/(M20+O20+Q20+S20)</f>
        <v>3.6507607192254494</v>
      </c>
      <c r="V20" s="6">
        <f>M20+O20+Q20+S20</f>
        <v>1446</v>
      </c>
      <c r="W20" s="16">
        <f>SUM(W6:W7)</f>
        <v>100</v>
      </c>
      <c r="X20" s="27">
        <f>SUM(X6:X7)</f>
        <v>2760</v>
      </c>
      <c r="Y20" s="11">
        <f>X20/AG20*100</f>
        <v>7.4261421729537744</v>
      </c>
      <c r="Z20" s="27">
        <f>SUM(Z6:Z7)</f>
        <v>15875</v>
      </c>
      <c r="AA20" s="11">
        <f>Z20/AG20*100</f>
        <v>42.713770650594626</v>
      </c>
      <c r="AB20" s="27">
        <f>SUM(AB6:AB7)</f>
        <v>14436</v>
      </c>
      <c r="AC20" s="11">
        <f>AB20/AG20*100</f>
        <v>38.841952322014741</v>
      </c>
      <c r="AD20" s="27">
        <f>SUM(AD6:AD7)</f>
        <v>4095</v>
      </c>
      <c r="AE20" s="11">
        <f>AD20/AG20*100</f>
        <v>11.01813485443685</v>
      </c>
      <c r="AF20" s="11">
        <f>((SUM(X6:X7)*2)+(SUM(Z6:Z7)*3)+(SUM(AB6:AB7)*4)+(SUM(AD6:AD7)*5))/(X20+Z20+AB20+AD20)</f>
        <v>3.5345207985793468</v>
      </c>
      <c r="AG20" s="42">
        <f>X20+Z20+AB20+AD20</f>
        <v>37166</v>
      </c>
      <c r="AH20" s="43">
        <f>SUM(AH6:AH7)</f>
        <v>100</v>
      </c>
    </row>
    <row r="23" spans="1:34" x14ac:dyDescent="0.25">
      <c r="F23" s="7"/>
      <c r="Q23" s="7"/>
      <c r="AB23" s="7"/>
    </row>
  </sheetData>
  <mergeCells count="26">
    <mergeCell ref="A1:AH1"/>
    <mergeCell ref="Z4:AA4"/>
    <mergeCell ref="AB4:AC4"/>
    <mergeCell ref="AD4:AE4"/>
    <mergeCell ref="V3:W4"/>
    <mergeCell ref="M4:N4"/>
    <mergeCell ref="O4:P4"/>
    <mergeCell ref="Q4:R4"/>
    <mergeCell ref="X3:AE3"/>
    <mergeCell ref="S4:T4"/>
    <mergeCell ref="U3:U5"/>
    <mergeCell ref="M2:W2"/>
    <mergeCell ref="M3:T3"/>
    <mergeCell ref="X2:AH2"/>
    <mergeCell ref="B2:L2"/>
    <mergeCell ref="B3:I3"/>
    <mergeCell ref="A2:A5"/>
    <mergeCell ref="AF3:AF5"/>
    <mergeCell ref="AG3:AH4"/>
    <mergeCell ref="X4:Y4"/>
    <mergeCell ref="J3:J5"/>
    <mergeCell ref="K3:L4"/>
    <mergeCell ref="B4:C4"/>
    <mergeCell ref="D4:E4"/>
    <mergeCell ref="F4:G4"/>
    <mergeCell ref="H4:I4"/>
  </mergeCells>
  <pageMargins left="0.43307086614173229" right="0.23622047244094491" top="0.74803149606299213" bottom="0.74803149606299213" header="0.31496062992125984" footer="0.31496062992125984"/>
  <pageSetup fitToHeight="0" orientation="landscape" r:id="rId1"/>
  <headerFooter alignWithMargins="0"/>
  <colBreaks count="1" manualBreakCount="1">
    <brk id="23" max="2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по состоянию на 1 августа</vt:lpstr>
      <vt:lpstr>'по состоянию на 1 августа'!Заголовки_для_печати</vt:lpstr>
      <vt:lpstr>'по состоянию на 1 августа'!Область_печати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Канакова Наталья</dc:creator>
  <cp:lastModifiedBy>Хузина Любовь Ильдаровна</cp:lastModifiedBy>
  <cp:lastPrinted>2021-08-11T07:29:14Z</cp:lastPrinted>
  <dcterms:created xsi:type="dcterms:W3CDTF">2014-07-02T06:12:22Z</dcterms:created>
  <dcterms:modified xsi:type="dcterms:W3CDTF">2024-07-31T07:02:57Z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