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113FC1B0-AA93-464A-93BC-6C9967A1AF18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по состоянию на 1 августа" sheetId="1" r:id="rId1"/>
  </sheets>
  <calcPr calcId="191029" calcOnSave="0"/>
</workbook>
</file>

<file path=xl/calcChain.xml><?xml version="1.0" encoding="utf-8"?>
<calcChain xmlns="http://schemas.openxmlformats.org/spreadsheetml/2006/main">
  <c r="G18" i="1" l="1"/>
  <c r="G17" i="1"/>
  <c r="G15" i="1"/>
  <c r="G14" i="1"/>
  <c r="G10" i="1"/>
  <c r="G13" i="1"/>
  <c r="G9" i="1"/>
  <c r="G8" i="1"/>
  <c r="G7" i="1"/>
  <c r="G6" i="1"/>
  <c r="G5" i="1"/>
  <c r="G4" i="1"/>
  <c r="G16" i="1"/>
  <c r="C18" i="1" l="1"/>
  <c r="C17" i="1" l="1"/>
  <c r="C15" i="1" l="1"/>
  <c r="C14" i="1" l="1"/>
  <c r="C13" i="1" l="1"/>
  <c r="C10" i="1" l="1"/>
  <c r="C9" i="1" l="1"/>
  <c r="C8" i="1" l="1"/>
  <c r="C7" i="1" l="1"/>
  <c r="C6" i="1" l="1"/>
  <c r="C5" i="1" l="1"/>
  <c r="C4" i="1" l="1"/>
  <c r="C16" i="1" l="1"/>
</calcChain>
</file>

<file path=xl/sharedStrings.xml><?xml version="1.0" encoding="utf-8"?>
<sst xmlns="http://schemas.openxmlformats.org/spreadsheetml/2006/main" count="161" uniqueCount="30">
  <si>
    <t>Предмет</t>
  </si>
  <si>
    <t>Русский язык</t>
  </si>
  <si>
    <t>Математика</t>
  </si>
  <si>
    <t>Физика</t>
  </si>
  <si>
    <t>Химия</t>
  </si>
  <si>
    <t>Информатика</t>
  </si>
  <si>
    <t>Английский язык</t>
  </si>
  <si>
    <t>Немецкий язык</t>
  </si>
  <si>
    <t>Кол- во учащихся</t>
  </si>
  <si>
    <t>% качества</t>
  </si>
  <si>
    <t>Биология</t>
  </si>
  <si>
    <t>География</t>
  </si>
  <si>
    <t>Обществознание</t>
  </si>
  <si>
    <t>Литература</t>
  </si>
  <si>
    <t>% успешности</t>
  </si>
  <si>
    <t>2016 г.</t>
  </si>
  <si>
    <t>Французский язык</t>
  </si>
  <si>
    <t>2017 г.</t>
  </si>
  <si>
    <t>средняя отметка</t>
  </si>
  <si>
    <t>2018 г.</t>
  </si>
  <si>
    <t>2019 г.</t>
  </si>
  <si>
    <t>История (с XX веком)</t>
  </si>
  <si>
    <t>История (без XX веком)</t>
  </si>
  <si>
    <t>2021 г.</t>
  </si>
  <si>
    <t xml:space="preserve"> - - - </t>
  </si>
  <si>
    <t>2022 г.</t>
  </si>
  <si>
    <t>История</t>
  </si>
  <si>
    <t>2023 г.</t>
  </si>
  <si>
    <t>2024 г.</t>
  </si>
  <si>
    <t>Сравнительная динамика результатов ГИА-9 в форме ОГЭ в Удмуртской Республике за 2016-2024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</si>
</sst>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"/>
  <sheetViews>
    <sheetView tabSelected="1" zoomScale="110" zoomScaleNormal="11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X11" sqref="X11"/>
    </sheetView>
  </sheetViews>
  <sheetFormatPr defaultRowHeight="15" x14ac:dyDescent="0.25"/>
  <cols>
    <col min="1" max="1" width="30.5703125" customWidth="1"/>
    <col min="2" max="2" width="9.42578125" bestFit="1" customWidth="1"/>
    <col min="3" max="3" width="11.85546875" bestFit="1" customWidth="1"/>
    <col min="4" max="4" width="9" bestFit="1" customWidth="1"/>
    <col min="5" max="5" width="8.42578125" bestFit="1" customWidth="1"/>
    <col min="6" max="6" width="9.42578125" bestFit="1" customWidth="1"/>
    <col min="7" max="7" width="11.85546875" bestFit="1" customWidth="1"/>
    <col min="8" max="8" width="9" bestFit="1" customWidth="1"/>
    <col min="9" max="9" width="8.42578125" bestFit="1" customWidth="1"/>
    <col min="10" max="10" width="9.42578125" bestFit="1" customWidth="1"/>
    <col min="11" max="11" width="13.28515625" bestFit="1" customWidth="1"/>
    <col min="12" max="12" width="9" bestFit="1" customWidth="1"/>
    <col min="13" max="13" width="8.42578125" bestFit="1" customWidth="1"/>
    <col min="14" max="14" width="9.42578125" bestFit="1" customWidth="1"/>
    <col min="15" max="15" width="11.85546875" bestFit="1" customWidth="1"/>
    <col min="16" max="16" width="9" bestFit="1" customWidth="1"/>
    <col min="17" max="17" width="8.42578125" bestFit="1" customWidth="1"/>
    <col min="18" max="18" width="9.42578125" bestFit="1" customWidth="1"/>
    <col min="19" max="19" width="11.85546875" bestFit="1" customWidth="1"/>
    <col min="20" max="20" width="9" bestFit="1" customWidth="1"/>
    <col min="21" max="21" width="8.42578125" bestFit="1" customWidth="1"/>
  </cols>
  <sheetData>
    <row r="1" spans="1:33" ht="53.25" customHeight="1" thickBot="1" x14ac:dyDescent="0.3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33" ht="37.5" customHeight="1" thickBot="1" x14ac:dyDescent="0.3">
      <c r="A2" s="52" t="s">
        <v>0</v>
      </c>
      <c r="B2" s="43" t="s">
        <v>15</v>
      </c>
      <c r="C2" s="44"/>
      <c r="D2" s="45"/>
      <c r="E2" s="46"/>
      <c r="F2" s="44" t="s">
        <v>17</v>
      </c>
      <c r="G2" s="44"/>
      <c r="H2" s="45"/>
      <c r="I2" s="45"/>
      <c r="J2" s="48" t="s">
        <v>19</v>
      </c>
      <c r="K2" s="49"/>
      <c r="L2" s="50"/>
      <c r="M2" s="51"/>
      <c r="N2" s="43" t="s">
        <v>20</v>
      </c>
      <c r="O2" s="44"/>
      <c r="P2" s="45"/>
      <c r="Q2" s="46"/>
      <c r="R2" s="43" t="s">
        <v>23</v>
      </c>
      <c r="S2" s="44"/>
      <c r="T2" s="45"/>
      <c r="U2" s="46"/>
      <c r="V2" s="43" t="s">
        <v>25</v>
      </c>
      <c r="W2" s="44"/>
      <c r="X2" s="45"/>
      <c r="Y2" s="46"/>
      <c r="Z2" s="43" t="s">
        <v>27</v>
      </c>
      <c r="AA2" s="44"/>
      <c r="AB2" s="45"/>
      <c r="AC2" s="46"/>
      <c r="AD2" s="43" t="s">
        <v>28</v>
      </c>
      <c r="AE2" s="44"/>
      <c r="AF2" s="45"/>
      <c r="AG2" s="46"/>
    </row>
    <row r="3" spans="1:33" ht="39" thickBot="1" x14ac:dyDescent="0.3">
      <c r="A3" s="53"/>
      <c r="B3" s="34" t="s">
        <v>8</v>
      </c>
      <c r="C3" s="27" t="s">
        <v>14</v>
      </c>
      <c r="D3" s="28" t="s">
        <v>9</v>
      </c>
      <c r="E3" s="29" t="s">
        <v>18</v>
      </c>
      <c r="F3" s="27" t="s">
        <v>8</v>
      </c>
      <c r="G3" s="27" t="s">
        <v>14</v>
      </c>
      <c r="H3" s="28" t="s">
        <v>9</v>
      </c>
      <c r="I3" s="30" t="s">
        <v>18</v>
      </c>
      <c r="J3" s="34" t="s">
        <v>8</v>
      </c>
      <c r="K3" s="27" t="s">
        <v>14</v>
      </c>
      <c r="L3" s="28" t="s">
        <v>9</v>
      </c>
      <c r="M3" s="31" t="s">
        <v>18</v>
      </c>
      <c r="N3" s="34" t="s">
        <v>8</v>
      </c>
      <c r="O3" s="27" t="s">
        <v>14</v>
      </c>
      <c r="P3" s="28" t="s">
        <v>9</v>
      </c>
      <c r="Q3" s="31" t="s">
        <v>18</v>
      </c>
      <c r="R3" s="34" t="s">
        <v>8</v>
      </c>
      <c r="S3" s="27" t="s">
        <v>14</v>
      </c>
      <c r="T3" s="28" t="s">
        <v>9</v>
      </c>
      <c r="U3" s="31" t="s">
        <v>18</v>
      </c>
      <c r="V3" s="34" t="s">
        <v>8</v>
      </c>
      <c r="W3" s="27" t="s">
        <v>14</v>
      </c>
      <c r="X3" s="28" t="s">
        <v>9</v>
      </c>
      <c r="Y3" s="31" t="s">
        <v>18</v>
      </c>
      <c r="Z3" s="34" t="s">
        <v>8</v>
      </c>
      <c r="AA3" s="27" t="s">
        <v>14</v>
      </c>
      <c r="AB3" s="28" t="s">
        <v>9</v>
      </c>
      <c r="AC3" s="31" t="s">
        <v>18</v>
      </c>
      <c r="AD3" s="34" t="s">
        <v>8</v>
      </c>
      <c r="AE3" s="27" t="s">
        <v>14</v>
      </c>
      <c r="AF3" s="28" t="s">
        <v>9</v>
      </c>
      <c r="AG3" s="31" t="s">
        <v>18</v>
      </c>
    </row>
    <row r="4" spans="1:33" ht="18.75" x14ac:dyDescent="0.3">
      <c r="A4" s="12" t="s">
        <v>1</v>
      </c>
      <c r="B4" s="21">
        <v>14308</v>
      </c>
      <c r="C4" s="4">
        <f>100-107/B4*100</f>
        <v>99.252166620072686</v>
      </c>
      <c r="D4" s="8">
        <v>76.58</v>
      </c>
      <c r="E4" s="6">
        <v>4.0999999999999996</v>
      </c>
      <c r="F4" s="1">
        <v>14620</v>
      </c>
      <c r="G4" s="4">
        <f>100-87/F4*100</f>
        <v>99.404924760601915</v>
      </c>
      <c r="H4" s="8">
        <v>75.86</v>
      </c>
      <c r="I4" s="10">
        <v>4.07</v>
      </c>
      <c r="J4" s="33">
        <v>15481</v>
      </c>
      <c r="K4" s="32">
        <v>99.09</v>
      </c>
      <c r="L4" s="32">
        <v>66.89</v>
      </c>
      <c r="M4" s="36">
        <v>3.89</v>
      </c>
      <c r="N4" s="18">
        <v>15885</v>
      </c>
      <c r="O4" s="19">
        <v>99.23</v>
      </c>
      <c r="P4" s="19">
        <v>71.319999999999993</v>
      </c>
      <c r="Q4" s="20">
        <v>4</v>
      </c>
      <c r="R4" s="18">
        <v>15151</v>
      </c>
      <c r="S4" s="19">
        <v>93.72</v>
      </c>
      <c r="T4" s="19">
        <v>54.58</v>
      </c>
      <c r="U4" s="20">
        <v>3.67</v>
      </c>
      <c r="V4" s="18">
        <v>15396</v>
      </c>
      <c r="W4" s="41">
        <v>96.745908028059233</v>
      </c>
      <c r="X4" s="41">
        <v>54.299818134580413</v>
      </c>
      <c r="Y4" s="42">
        <v>3.6697194076383477</v>
      </c>
      <c r="Z4" s="18">
        <v>17002</v>
      </c>
      <c r="AA4" s="41">
        <v>97.270909304787665</v>
      </c>
      <c r="AB4" s="41">
        <v>56.852135042936126</v>
      </c>
      <c r="AC4" s="42">
        <v>3.7312669097753206</v>
      </c>
      <c r="AD4" s="18">
        <v>17542</v>
      </c>
      <c r="AE4" s="41">
        <v>95.02907308174666</v>
      </c>
      <c r="AF4" s="41">
        <v>48.517842891346483</v>
      </c>
      <c r="AG4" s="42">
        <v>3.5639607798426631</v>
      </c>
    </row>
    <row r="5" spans="1:33" ht="18.75" x14ac:dyDescent="0.3">
      <c r="A5" s="13" t="s">
        <v>2</v>
      </c>
      <c r="B5" s="21">
        <v>14304</v>
      </c>
      <c r="C5" s="4">
        <f>100-131/B5*100</f>
        <v>99.084172259507824</v>
      </c>
      <c r="D5" s="8">
        <v>68.099999999999994</v>
      </c>
      <c r="E5" s="6">
        <v>3.92</v>
      </c>
      <c r="F5" s="1">
        <v>14619</v>
      </c>
      <c r="G5" s="4">
        <f>100-190/F5*100</f>
        <v>98.700321499418564</v>
      </c>
      <c r="H5" s="8">
        <v>63.9</v>
      </c>
      <c r="I5" s="10">
        <v>3.83</v>
      </c>
      <c r="J5" s="16">
        <v>15458</v>
      </c>
      <c r="K5" s="10">
        <v>98.37</v>
      </c>
      <c r="L5" s="10">
        <v>56.11</v>
      </c>
      <c r="M5" s="6">
        <v>3.72</v>
      </c>
      <c r="N5" s="21">
        <v>15865</v>
      </c>
      <c r="O5" s="22">
        <v>98.54</v>
      </c>
      <c r="P5" s="22">
        <v>56.54</v>
      </c>
      <c r="Q5" s="23">
        <v>3.71</v>
      </c>
      <c r="R5" s="21">
        <v>15122</v>
      </c>
      <c r="S5" s="22">
        <v>85.78</v>
      </c>
      <c r="T5" s="22">
        <v>42.75</v>
      </c>
      <c r="U5" s="23">
        <v>3.38</v>
      </c>
      <c r="V5" s="21">
        <v>15621</v>
      </c>
      <c r="W5" s="8">
        <v>89.507713974777545</v>
      </c>
      <c r="X5" s="8">
        <v>44.388963574675117</v>
      </c>
      <c r="Y5" s="6">
        <v>3.4219960309839319</v>
      </c>
      <c r="Z5" s="21">
        <v>17365</v>
      </c>
      <c r="AA5" s="8">
        <v>86.979556579326228</v>
      </c>
      <c r="AB5" s="8">
        <v>42.654765332565503</v>
      </c>
      <c r="AC5" s="6">
        <v>3.3930319608407715</v>
      </c>
      <c r="AD5" s="21">
        <v>18178</v>
      </c>
      <c r="AE5" s="8">
        <v>89.839366266916059</v>
      </c>
      <c r="AF5" s="8">
        <v>50.86368137308834</v>
      </c>
      <c r="AG5" s="6">
        <v>3.4968643415117175</v>
      </c>
    </row>
    <row r="6" spans="1:33" ht="18.75" x14ac:dyDescent="0.3">
      <c r="A6" s="13" t="s">
        <v>3</v>
      </c>
      <c r="B6" s="21">
        <v>3214</v>
      </c>
      <c r="C6" s="4">
        <f>100-293/B6*100</f>
        <v>90.883634100808962</v>
      </c>
      <c r="D6" s="8">
        <v>43.56</v>
      </c>
      <c r="E6" s="6">
        <v>3.43</v>
      </c>
      <c r="F6" s="1">
        <v>2752</v>
      </c>
      <c r="G6" s="4">
        <f>100-18/F6*100</f>
        <v>99.345930232558146</v>
      </c>
      <c r="H6" s="8">
        <v>56.1</v>
      </c>
      <c r="I6" s="10">
        <v>3.65</v>
      </c>
      <c r="J6" s="16">
        <v>2658</v>
      </c>
      <c r="K6" s="10">
        <v>99.62</v>
      </c>
      <c r="L6" s="10">
        <v>70.430000000000007</v>
      </c>
      <c r="M6" s="6">
        <v>3.9</v>
      </c>
      <c r="N6" s="21">
        <v>2641</v>
      </c>
      <c r="O6" s="22">
        <v>99.58</v>
      </c>
      <c r="P6" s="22">
        <v>62.4</v>
      </c>
      <c r="Q6" s="23">
        <v>3.76</v>
      </c>
      <c r="R6" s="39" t="s">
        <v>24</v>
      </c>
      <c r="S6" s="22" t="s">
        <v>24</v>
      </c>
      <c r="T6" s="22" t="s">
        <v>24</v>
      </c>
      <c r="U6" s="23" t="s">
        <v>24</v>
      </c>
      <c r="V6" s="39">
        <v>1659</v>
      </c>
      <c r="W6" s="8">
        <v>98.312236286919827</v>
      </c>
      <c r="X6" s="8">
        <v>47.799879445449065</v>
      </c>
      <c r="Y6" s="6">
        <v>3.5762507534659433</v>
      </c>
      <c r="Z6" s="21">
        <v>1702</v>
      </c>
      <c r="AA6" s="8">
        <v>98.354876615746178</v>
      </c>
      <c r="AB6" s="8">
        <v>48.354876615746178</v>
      </c>
      <c r="AC6" s="6">
        <v>3.5681551116333723</v>
      </c>
      <c r="AD6" s="21">
        <v>1562</v>
      </c>
      <c r="AE6" s="8">
        <v>98.719590268886051</v>
      </c>
      <c r="AF6" s="8">
        <v>56.722151088348269</v>
      </c>
      <c r="AG6" s="6">
        <v>3.6798975672215111</v>
      </c>
    </row>
    <row r="7" spans="1:33" ht="18.75" x14ac:dyDescent="0.3">
      <c r="A7" s="13" t="s">
        <v>4</v>
      </c>
      <c r="B7" s="21">
        <v>1878</v>
      </c>
      <c r="C7" s="4">
        <f>100-128/B7*100</f>
        <v>93.184238551650694</v>
      </c>
      <c r="D7" s="8">
        <v>65.55</v>
      </c>
      <c r="E7" s="6">
        <v>3.85</v>
      </c>
      <c r="F7" s="1">
        <v>1959</v>
      </c>
      <c r="G7" s="4">
        <f>100-6/F7*100</f>
        <v>99.693721286370604</v>
      </c>
      <c r="H7" s="8">
        <v>70.290000000000006</v>
      </c>
      <c r="I7" s="10">
        <v>3.98</v>
      </c>
      <c r="J7" s="16">
        <v>1897</v>
      </c>
      <c r="K7" s="10">
        <v>99.58</v>
      </c>
      <c r="L7" s="10">
        <v>74.33</v>
      </c>
      <c r="M7" s="6">
        <v>4.12</v>
      </c>
      <c r="N7" s="21">
        <v>1894</v>
      </c>
      <c r="O7" s="22">
        <v>99.74</v>
      </c>
      <c r="P7" s="22">
        <v>69.69</v>
      </c>
      <c r="Q7" s="23">
        <v>3.93</v>
      </c>
      <c r="R7" s="39" t="s">
        <v>24</v>
      </c>
      <c r="S7" s="22" t="s">
        <v>24</v>
      </c>
      <c r="T7" s="22" t="s">
        <v>24</v>
      </c>
      <c r="U7" s="23" t="s">
        <v>24</v>
      </c>
      <c r="V7" s="39">
        <v>1363</v>
      </c>
      <c r="W7" s="8">
        <v>96.91856199559794</v>
      </c>
      <c r="X7" s="8">
        <v>66.104181951577402</v>
      </c>
      <c r="Y7" s="6">
        <v>3.9273661041819516</v>
      </c>
      <c r="Z7" s="39">
        <v>1372</v>
      </c>
      <c r="AA7" s="8">
        <v>98.32361516034986</v>
      </c>
      <c r="AB7" s="8">
        <v>77.696793002915456</v>
      </c>
      <c r="AC7" s="6">
        <v>4.1807580174927113</v>
      </c>
      <c r="AD7" s="39">
        <v>1312</v>
      </c>
      <c r="AE7" s="8">
        <v>97.78963414634147</v>
      </c>
      <c r="AF7" s="8">
        <v>74.771341463414629</v>
      </c>
      <c r="AG7" s="6">
        <v>4.1082317073170733</v>
      </c>
    </row>
    <row r="8" spans="1:33" ht="18.75" x14ac:dyDescent="0.3">
      <c r="A8" s="13" t="s">
        <v>5</v>
      </c>
      <c r="B8" s="21">
        <v>2643</v>
      </c>
      <c r="C8" s="4">
        <f>100-175/B8*100</f>
        <v>93.378736284525161</v>
      </c>
      <c r="D8" s="8">
        <v>60.73</v>
      </c>
      <c r="E8" s="6">
        <v>3.78</v>
      </c>
      <c r="F8" s="1">
        <v>3734</v>
      </c>
      <c r="G8" s="4">
        <f>100-21/F8*100</f>
        <v>99.437600428494918</v>
      </c>
      <c r="H8" s="8">
        <v>67.97</v>
      </c>
      <c r="I8" s="10">
        <v>3.93</v>
      </c>
      <c r="J8" s="16">
        <v>5050</v>
      </c>
      <c r="K8" s="10">
        <v>98.59</v>
      </c>
      <c r="L8" s="10">
        <v>61.35</v>
      </c>
      <c r="M8" s="6">
        <v>3.82</v>
      </c>
      <c r="N8" s="21">
        <v>6024</v>
      </c>
      <c r="O8" s="22">
        <v>98.64</v>
      </c>
      <c r="P8" s="22">
        <v>61.02</v>
      </c>
      <c r="Q8" s="23">
        <v>3.83</v>
      </c>
      <c r="R8" s="39" t="s">
        <v>24</v>
      </c>
      <c r="S8" s="22" t="s">
        <v>24</v>
      </c>
      <c r="T8" s="22" t="s">
        <v>24</v>
      </c>
      <c r="U8" s="23" t="s">
        <v>24</v>
      </c>
      <c r="V8" s="39">
        <v>6958</v>
      </c>
      <c r="W8" s="8">
        <v>94.25122161540672</v>
      </c>
      <c r="X8" s="8">
        <v>38.444955446967519</v>
      </c>
      <c r="Y8" s="6">
        <v>3.4258407588387469</v>
      </c>
      <c r="Z8" s="39">
        <v>8476</v>
      </c>
      <c r="AA8" s="8">
        <v>94.018404907975466</v>
      </c>
      <c r="AB8" s="8">
        <v>43.499292118924018</v>
      </c>
      <c r="AC8" s="6">
        <v>3.4978763567720623</v>
      </c>
      <c r="AD8" s="39">
        <v>9204</v>
      </c>
      <c r="AE8" s="8">
        <v>93.948283355063012</v>
      </c>
      <c r="AF8" s="8">
        <v>46.631899174272057</v>
      </c>
      <c r="AG8" s="6">
        <v>3.543459365493264</v>
      </c>
    </row>
    <row r="9" spans="1:33" ht="18.75" x14ac:dyDescent="0.3">
      <c r="A9" s="13" t="s">
        <v>10</v>
      </c>
      <c r="B9" s="21">
        <v>4629</v>
      </c>
      <c r="C9" s="4">
        <f>100-312/B9*100</f>
        <v>93.259883344134806</v>
      </c>
      <c r="D9" s="8">
        <v>48.13</v>
      </c>
      <c r="E9" s="6">
        <v>3.49</v>
      </c>
      <c r="F9" s="1">
        <v>4631</v>
      </c>
      <c r="G9" s="4">
        <f>100-68/F9*100</f>
        <v>98.5316346361477</v>
      </c>
      <c r="H9" s="8">
        <v>39.369999999999997</v>
      </c>
      <c r="I9" s="10">
        <v>3.43</v>
      </c>
      <c r="J9" s="16">
        <v>4221</v>
      </c>
      <c r="K9" s="10">
        <v>98.32</v>
      </c>
      <c r="L9" s="10">
        <v>37.01</v>
      </c>
      <c r="M9" s="6">
        <v>3.38</v>
      </c>
      <c r="N9" s="21">
        <v>3953</v>
      </c>
      <c r="O9" s="22">
        <v>98.96</v>
      </c>
      <c r="P9" s="22">
        <v>44.47</v>
      </c>
      <c r="Q9" s="23">
        <v>3.47</v>
      </c>
      <c r="R9" s="39" t="s">
        <v>24</v>
      </c>
      <c r="S9" s="22" t="s">
        <v>24</v>
      </c>
      <c r="T9" s="22" t="s">
        <v>24</v>
      </c>
      <c r="U9" s="23" t="s">
        <v>24</v>
      </c>
      <c r="V9" s="39">
        <v>3829</v>
      </c>
      <c r="W9" s="8">
        <v>96.839905980673805</v>
      </c>
      <c r="X9" s="8">
        <v>48.028205797858448</v>
      </c>
      <c r="Y9" s="6">
        <v>3.5003917471924786</v>
      </c>
      <c r="Z9" s="39">
        <v>3704</v>
      </c>
      <c r="AA9" s="8">
        <v>98.596112311015119</v>
      </c>
      <c r="AB9" s="8">
        <v>59.638228941684666</v>
      </c>
      <c r="AC9" s="6">
        <v>3.6663066954643631</v>
      </c>
      <c r="AD9" s="39">
        <v>4539</v>
      </c>
      <c r="AE9" s="8">
        <v>97.378277153558059</v>
      </c>
      <c r="AF9" s="8">
        <v>56.444150693985463</v>
      </c>
      <c r="AG9" s="6">
        <v>3.647719762062128</v>
      </c>
    </row>
    <row r="10" spans="1:33" ht="18.75" x14ac:dyDescent="0.3">
      <c r="A10" s="14" t="s">
        <v>21</v>
      </c>
      <c r="B10" s="21">
        <v>1221</v>
      </c>
      <c r="C10" s="4">
        <f>100-237/B10*100</f>
        <v>80.589680589680597</v>
      </c>
      <c r="D10" s="8">
        <v>53.81</v>
      </c>
      <c r="E10" s="6">
        <v>3.44</v>
      </c>
      <c r="F10" s="1">
        <v>775</v>
      </c>
      <c r="G10" s="4">
        <f>100-16/F10*100</f>
        <v>97.935483870967744</v>
      </c>
      <c r="H10" s="8">
        <v>48.65</v>
      </c>
      <c r="I10" s="10">
        <v>3.59</v>
      </c>
      <c r="J10" s="16">
        <v>765</v>
      </c>
      <c r="K10" s="10">
        <v>98.3</v>
      </c>
      <c r="L10" s="10">
        <v>42.88</v>
      </c>
      <c r="M10" s="6">
        <v>3.47</v>
      </c>
      <c r="N10" s="21">
        <v>579</v>
      </c>
      <c r="O10" s="22">
        <v>98.27</v>
      </c>
      <c r="P10" s="22">
        <v>58.03</v>
      </c>
      <c r="Q10" s="23">
        <v>3.68</v>
      </c>
      <c r="R10" s="39" t="s">
        <v>24</v>
      </c>
      <c r="S10" s="22" t="s">
        <v>24</v>
      </c>
      <c r="T10" s="22" t="s">
        <v>24</v>
      </c>
      <c r="U10" s="23" t="s">
        <v>24</v>
      </c>
      <c r="V10" s="39" t="s">
        <v>24</v>
      </c>
      <c r="W10" s="8" t="s">
        <v>24</v>
      </c>
      <c r="X10" s="8" t="s">
        <v>24</v>
      </c>
      <c r="Y10" s="6" t="s">
        <v>24</v>
      </c>
      <c r="Z10" s="39" t="s">
        <v>24</v>
      </c>
      <c r="AA10" s="8" t="s">
        <v>24</v>
      </c>
      <c r="AB10" s="8" t="s">
        <v>24</v>
      </c>
      <c r="AC10" s="6" t="s">
        <v>24</v>
      </c>
      <c r="AD10" s="39" t="s">
        <v>24</v>
      </c>
      <c r="AE10" s="8" t="s">
        <v>24</v>
      </c>
      <c r="AF10" s="8" t="s">
        <v>24</v>
      </c>
      <c r="AG10" s="6" t="s">
        <v>24</v>
      </c>
    </row>
    <row r="11" spans="1:33" ht="18.75" x14ac:dyDescent="0.3">
      <c r="A11" s="14" t="s">
        <v>22</v>
      </c>
      <c r="B11" s="21" t="s">
        <v>24</v>
      </c>
      <c r="C11" s="1" t="s">
        <v>24</v>
      </c>
      <c r="D11" s="1" t="s">
        <v>24</v>
      </c>
      <c r="E11" s="37" t="s">
        <v>24</v>
      </c>
      <c r="F11" s="1" t="s">
        <v>24</v>
      </c>
      <c r="G11" s="1" t="s">
        <v>24</v>
      </c>
      <c r="H11" s="1" t="s">
        <v>24</v>
      </c>
      <c r="I11" s="35" t="s">
        <v>24</v>
      </c>
      <c r="J11" s="21" t="s">
        <v>24</v>
      </c>
      <c r="K11" s="1" t="s">
        <v>24</v>
      </c>
      <c r="L11" s="1" t="s">
        <v>24</v>
      </c>
      <c r="M11" s="37" t="s">
        <v>24</v>
      </c>
      <c r="N11" s="21">
        <v>15</v>
      </c>
      <c r="O11" s="8">
        <v>100</v>
      </c>
      <c r="P11" s="8">
        <v>80</v>
      </c>
      <c r="Q11" s="23">
        <v>3.93</v>
      </c>
      <c r="R11" s="39" t="s">
        <v>24</v>
      </c>
      <c r="S11" s="22" t="s">
        <v>24</v>
      </c>
      <c r="T11" s="22" t="s">
        <v>24</v>
      </c>
      <c r="U11" s="23" t="s">
        <v>24</v>
      </c>
      <c r="V11" s="39" t="s">
        <v>24</v>
      </c>
      <c r="W11" s="8" t="s">
        <v>24</v>
      </c>
      <c r="X11" s="8" t="s">
        <v>24</v>
      </c>
      <c r="Y11" s="6" t="s">
        <v>24</v>
      </c>
      <c r="Z11" s="39" t="s">
        <v>24</v>
      </c>
      <c r="AA11" s="8" t="s">
        <v>24</v>
      </c>
      <c r="AB11" s="8" t="s">
        <v>24</v>
      </c>
      <c r="AC11" s="6" t="s">
        <v>24</v>
      </c>
      <c r="AD11" s="39" t="s">
        <v>24</v>
      </c>
      <c r="AE11" s="8" t="s">
        <v>24</v>
      </c>
      <c r="AF11" s="8" t="s">
        <v>24</v>
      </c>
      <c r="AG11" s="6" t="s">
        <v>24</v>
      </c>
    </row>
    <row r="12" spans="1:33" ht="18.75" x14ac:dyDescent="0.3">
      <c r="A12" s="14" t="s">
        <v>26</v>
      </c>
      <c r="B12" s="21" t="s">
        <v>24</v>
      </c>
      <c r="C12" s="1" t="s">
        <v>24</v>
      </c>
      <c r="D12" s="1" t="s">
        <v>24</v>
      </c>
      <c r="E12" s="37" t="s">
        <v>24</v>
      </c>
      <c r="F12" s="1" t="s">
        <v>24</v>
      </c>
      <c r="G12" s="1" t="s">
        <v>24</v>
      </c>
      <c r="H12" s="1" t="s">
        <v>24</v>
      </c>
      <c r="I12" s="35" t="s">
        <v>24</v>
      </c>
      <c r="J12" s="21" t="s">
        <v>24</v>
      </c>
      <c r="K12" s="1" t="s">
        <v>24</v>
      </c>
      <c r="L12" s="1" t="s">
        <v>24</v>
      </c>
      <c r="M12" s="37" t="s">
        <v>24</v>
      </c>
      <c r="N12" s="39" t="s">
        <v>24</v>
      </c>
      <c r="O12" s="22" t="s">
        <v>24</v>
      </c>
      <c r="P12" s="22" t="s">
        <v>24</v>
      </c>
      <c r="Q12" s="23" t="s">
        <v>24</v>
      </c>
      <c r="R12" s="39" t="s">
        <v>24</v>
      </c>
      <c r="S12" s="22" t="s">
        <v>24</v>
      </c>
      <c r="T12" s="22" t="s">
        <v>24</v>
      </c>
      <c r="U12" s="23" t="s">
        <v>24</v>
      </c>
      <c r="V12" s="39">
        <v>533</v>
      </c>
      <c r="W12" s="8">
        <v>95.497185741088174</v>
      </c>
      <c r="X12" s="8">
        <v>51.407129455909939</v>
      </c>
      <c r="Y12" s="6">
        <v>3.5853658536585367</v>
      </c>
      <c r="Z12" s="39">
        <v>533</v>
      </c>
      <c r="AA12" s="8">
        <v>96.060037523452152</v>
      </c>
      <c r="AB12" s="8">
        <v>60.412757973733591</v>
      </c>
      <c r="AC12" s="6">
        <v>3.7692307692307692</v>
      </c>
      <c r="AD12" s="39">
        <v>401</v>
      </c>
      <c r="AE12" s="8">
        <v>98.254364089775564</v>
      </c>
      <c r="AF12" s="8">
        <v>63.092269326683294</v>
      </c>
      <c r="AG12" s="6">
        <v>3.7930174563591024</v>
      </c>
    </row>
    <row r="13" spans="1:33" ht="18.75" x14ac:dyDescent="0.3">
      <c r="A13" s="14" t="s">
        <v>11</v>
      </c>
      <c r="B13" s="21">
        <v>4067</v>
      </c>
      <c r="C13" s="4">
        <f>100-1155/B13*100</f>
        <v>71.600688468158353</v>
      </c>
      <c r="D13" s="8">
        <v>39.29</v>
      </c>
      <c r="E13" s="6">
        <v>3.21</v>
      </c>
      <c r="F13" s="1">
        <v>4723</v>
      </c>
      <c r="G13" s="4">
        <f>100-68/F13*100</f>
        <v>98.560237137412656</v>
      </c>
      <c r="H13" s="8">
        <v>60.96</v>
      </c>
      <c r="I13" s="10">
        <v>3.77</v>
      </c>
      <c r="J13" s="16">
        <v>5602</v>
      </c>
      <c r="K13" s="10">
        <v>97.75</v>
      </c>
      <c r="L13" s="10">
        <v>57.21</v>
      </c>
      <c r="M13" s="6">
        <v>3.73</v>
      </c>
      <c r="N13" s="21">
        <v>6116</v>
      </c>
      <c r="O13" s="22">
        <v>98.36</v>
      </c>
      <c r="P13" s="22">
        <v>58.88</v>
      </c>
      <c r="Q13" s="23">
        <v>3.74</v>
      </c>
      <c r="R13" s="39" t="s">
        <v>24</v>
      </c>
      <c r="S13" s="22" t="s">
        <v>24</v>
      </c>
      <c r="T13" s="22" t="s">
        <v>24</v>
      </c>
      <c r="U13" s="23" t="s">
        <v>24</v>
      </c>
      <c r="V13" s="39">
        <v>7349</v>
      </c>
      <c r="W13" s="8">
        <v>91.835623894407405</v>
      </c>
      <c r="X13" s="8">
        <v>53.517485372159477</v>
      </c>
      <c r="Y13" s="6">
        <v>3.590420465369438</v>
      </c>
      <c r="Z13" s="39">
        <v>8699</v>
      </c>
      <c r="AA13" s="8">
        <v>92.619841361075984</v>
      </c>
      <c r="AB13" s="8">
        <v>59.903437176686978</v>
      </c>
      <c r="AC13" s="6">
        <v>3.681687550293137</v>
      </c>
      <c r="AD13" s="39">
        <v>9266</v>
      </c>
      <c r="AE13" s="8">
        <v>91.517375350744658</v>
      </c>
      <c r="AF13" s="8">
        <v>51.316641484998925</v>
      </c>
      <c r="AG13" s="6">
        <v>3.5601122382905244</v>
      </c>
    </row>
    <row r="14" spans="1:33" ht="18.75" x14ac:dyDescent="0.3">
      <c r="A14" s="13" t="s">
        <v>6</v>
      </c>
      <c r="B14" s="21">
        <v>837</v>
      </c>
      <c r="C14" s="4">
        <f>100-33/B14*100</f>
        <v>96.057347670250891</v>
      </c>
      <c r="D14" s="8">
        <v>79.569999999999993</v>
      </c>
      <c r="E14" s="6">
        <v>4.18</v>
      </c>
      <c r="F14" s="1">
        <v>852</v>
      </c>
      <c r="G14" s="4">
        <f>100-5/F14*100</f>
        <v>99.413145539906097</v>
      </c>
      <c r="H14" s="8">
        <v>82.75</v>
      </c>
      <c r="I14" s="10">
        <v>4.3099999999999996</v>
      </c>
      <c r="J14" s="16">
        <v>961</v>
      </c>
      <c r="K14" s="10">
        <v>99.69</v>
      </c>
      <c r="L14" s="10">
        <v>87.2</v>
      </c>
      <c r="M14" s="6">
        <v>4.41</v>
      </c>
      <c r="N14" s="21">
        <v>1032</v>
      </c>
      <c r="O14" s="22">
        <v>99.61</v>
      </c>
      <c r="P14" s="22">
        <v>87.98</v>
      </c>
      <c r="Q14" s="23">
        <v>4.43</v>
      </c>
      <c r="R14" s="39" t="s">
        <v>24</v>
      </c>
      <c r="S14" s="22" t="s">
        <v>24</v>
      </c>
      <c r="T14" s="22" t="s">
        <v>24</v>
      </c>
      <c r="U14" s="23" t="s">
        <v>24</v>
      </c>
      <c r="V14" s="39">
        <v>969</v>
      </c>
      <c r="W14" s="8">
        <v>99.071207430340564</v>
      </c>
      <c r="X14" s="8">
        <v>76.160990712074309</v>
      </c>
      <c r="Y14" s="6">
        <v>4.1682146542827656</v>
      </c>
      <c r="Z14" s="39">
        <v>928</v>
      </c>
      <c r="AA14" s="8">
        <v>99.676724137931032</v>
      </c>
      <c r="AB14" s="8">
        <v>81.25</v>
      </c>
      <c r="AC14" s="6">
        <v>4.2349137931034484</v>
      </c>
      <c r="AD14" s="39">
        <v>1010</v>
      </c>
      <c r="AE14" s="8">
        <v>99.405940594059402</v>
      </c>
      <c r="AF14" s="8">
        <v>83.267326732673268</v>
      </c>
      <c r="AG14" s="6">
        <v>4.2752475247524755</v>
      </c>
    </row>
    <row r="15" spans="1:33" ht="18.75" x14ac:dyDescent="0.3">
      <c r="A15" s="13" t="s">
        <v>7</v>
      </c>
      <c r="B15" s="38">
        <v>55</v>
      </c>
      <c r="C15" s="4">
        <f>100-6/B15*100</f>
        <v>89.090909090909093</v>
      </c>
      <c r="D15" s="8">
        <v>63.64</v>
      </c>
      <c r="E15" s="6">
        <v>3.78</v>
      </c>
      <c r="F15" s="2">
        <v>43</v>
      </c>
      <c r="G15" s="4">
        <f>100-0/F15*100</f>
        <v>100</v>
      </c>
      <c r="H15" s="8">
        <v>86.05</v>
      </c>
      <c r="I15" s="10">
        <v>4.1900000000000004</v>
      </c>
      <c r="J15" s="16">
        <v>26</v>
      </c>
      <c r="K15" s="10">
        <v>100</v>
      </c>
      <c r="L15" s="10">
        <v>76.92</v>
      </c>
      <c r="M15" s="6">
        <v>4</v>
      </c>
      <c r="N15" s="21">
        <v>19</v>
      </c>
      <c r="O15" s="8">
        <v>100</v>
      </c>
      <c r="P15" s="22">
        <v>89.47</v>
      </c>
      <c r="Q15" s="23">
        <v>4.32</v>
      </c>
      <c r="R15" s="39" t="s">
        <v>24</v>
      </c>
      <c r="S15" s="22" t="s">
        <v>24</v>
      </c>
      <c r="T15" s="22" t="s">
        <v>24</v>
      </c>
      <c r="U15" s="23" t="s">
        <v>24</v>
      </c>
      <c r="V15" s="39">
        <v>21</v>
      </c>
      <c r="W15" s="8">
        <v>100</v>
      </c>
      <c r="X15" s="8">
        <v>85.714285714285708</v>
      </c>
      <c r="Y15" s="6">
        <v>4.1904761904761907</v>
      </c>
      <c r="Z15" s="39">
        <v>17</v>
      </c>
      <c r="AA15" s="8">
        <v>100</v>
      </c>
      <c r="AB15" s="8">
        <v>58.82352941176471</v>
      </c>
      <c r="AC15" s="6">
        <v>3.6470588235294117</v>
      </c>
      <c r="AD15" s="39">
        <v>22</v>
      </c>
      <c r="AE15" s="8">
        <v>95.454545454545453</v>
      </c>
      <c r="AF15" s="8">
        <v>40.909090909090914</v>
      </c>
      <c r="AG15" s="6">
        <v>3.4090909090909092</v>
      </c>
    </row>
    <row r="16" spans="1:33" ht="18.75" x14ac:dyDescent="0.3">
      <c r="A16" s="13" t="s">
        <v>16</v>
      </c>
      <c r="B16" s="38">
        <v>1</v>
      </c>
      <c r="C16" s="4">
        <f>100-0/B16*100</f>
        <v>100</v>
      </c>
      <c r="D16" s="8">
        <v>100</v>
      </c>
      <c r="E16" s="6">
        <v>5</v>
      </c>
      <c r="F16" s="2">
        <v>10</v>
      </c>
      <c r="G16" s="4">
        <f>100-0/F16*100</f>
        <v>100</v>
      </c>
      <c r="H16" s="8">
        <v>100</v>
      </c>
      <c r="I16" s="10">
        <v>4.7</v>
      </c>
      <c r="J16" s="16">
        <v>6</v>
      </c>
      <c r="K16" s="10">
        <v>100</v>
      </c>
      <c r="L16" s="10">
        <v>100</v>
      </c>
      <c r="M16" s="6">
        <v>5</v>
      </c>
      <c r="N16" s="21">
        <v>6</v>
      </c>
      <c r="O16" s="8">
        <v>100</v>
      </c>
      <c r="P16" s="22">
        <v>83.3</v>
      </c>
      <c r="Q16" s="23">
        <v>4.3</v>
      </c>
      <c r="R16" s="39" t="s">
        <v>24</v>
      </c>
      <c r="S16" s="22" t="s">
        <v>24</v>
      </c>
      <c r="T16" s="22" t="s">
        <v>24</v>
      </c>
      <c r="U16" s="23" t="s">
        <v>24</v>
      </c>
      <c r="V16" s="39">
        <v>3</v>
      </c>
      <c r="W16" s="8">
        <v>100</v>
      </c>
      <c r="X16" s="8">
        <v>100</v>
      </c>
      <c r="Y16" s="6">
        <v>5</v>
      </c>
      <c r="Z16" s="39">
        <v>6</v>
      </c>
      <c r="AA16" s="8">
        <v>100</v>
      </c>
      <c r="AB16" s="8">
        <v>83.333333333333343</v>
      </c>
      <c r="AC16" s="6">
        <v>4.5</v>
      </c>
      <c r="AD16" s="39">
        <v>2</v>
      </c>
      <c r="AE16" s="8">
        <v>100</v>
      </c>
      <c r="AF16" s="8">
        <v>100</v>
      </c>
      <c r="AG16" s="6">
        <v>4.5</v>
      </c>
    </row>
    <row r="17" spans="1:33" ht="18.75" x14ac:dyDescent="0.3">
      <c r="A17" s="13" t="s">
        <v>12</v>
      </c>
      <c r="B17" s="21">
        <v>8718</v>
      </c>
      <c r="C17" s="4">
        <f>100-1290/B17*100</f>
        <v>85.203028217481076</v>
      </c>
      <c r="D17" s="8">
        <v>38.549999999999997</v>
      </c>
      <c r="E17" s="6">
        <v>3.28</v>
      </c>
      <c r="F17" s="1">
        <v>8172</v>
      </c>
      <c r="G17" s="4">
        <f>100-99/F17*100</f>
        <v>98.788546255506603</v>
      </c>
      <c r="H17" s="8">
        <v>54.59</v>
      </c>
      <c r="I17" s="10">
        <v>3.57</v>
      </c>
      <c r="J17" s="16">
        <v>8494</v>
      </c>
      <c r="K17" s="10">
        <v>98.55</v>
      </c>
      <c r="L17" s="10">
        <v>50.54</v>
      </c>
      <c r="M17" s="6">
        <v>3.53</v>
      </c>
      <c r="N17" s="21">
        <v>8393</v>
      </c>
      <c r="O17" s="22">
        <v>98.62</v>
      </c>
      <c r="P17" s="22">
        <v>56.84</v>
      </c>
      <c r="Q17" s="23">
        <v>3.62</v>
      </c>
      <c r="R17" s="39" t="s">
        <v>24</v>
      </c>
      <c r="S17" s="22" t="s">
        <v>24</v>
      </c>
      <c r="T17" s="22" t="s">
        <v>24</v>
      </c>
      <c r="U17" s="23" t="s">
        <v>24</v>
      </c>
      <c r="V17" s="39">
        <v>7916</v>
      </c>
      <c r="W17" s="8">
        <v>94.151086407276409</v>
      </c>
      <c r="X17" s="8">
        <v>42.395149065184434</v>
      </c>
      <c r="Y17" s="6">
        <v>3.4008337544214249</v>
      </c>
      <c r="Z17" s="39">
        <v>8138</v>
      </c>
      <c r="AA17" s="8">
        <v>94.040304743180144</v>
      </c>
      <c r="AB17" s="8">
        <v>36.0530842958958</v>
      </c>
      <c r="AC17" s="6">
        <v>3.3385352666502826</v>
      </c>
      <c r="AD17" s="39">
        <v>7513</v>
      </c>
      <c r="AE17" s="8">
        <v>93.251697058432043</v>
      </c>
      <c r="AF17" s="8">
        <v>39.704512178889921</v>
      </c>
      <c r="AG17" s="6">
        <v>3.3794755756688408</v>
      </c>
    </row>
    <row r="18" spans="1:33" ht="19.5" thickBot="1" x14ac:dyDescent="0.35">
      <c r="A18" s="15" t="s">
        <v>13</v>
      </c>
      <c r="B18" s="24">
        <v>872</v>
      </c>
      <c r="C18" s="5">
        <f>100-62/B18*100</f>
        <v>92.88990825688073</v>
      </c>
      <c r="D18" s="9">
        <v>64.56</v>
      </c>
      <c r="E18" s="7">
        <v>3.86</v>
      </c>
      <c r="F18" s="3">
        <v>861</v>
      </c>
      <c r="G18" s="5">
        <f>100-0/F18*100</f>
        <v>100</v>
      </c>
      <c r="H18" s="9">
        <v>68.52</v>
      </c>
      <c r="I18" s="11">
        <v>3.95</v>
      </c>
      <c r="J18" s="17">
        <v>681</v>
      </c>
      <c r="K18" s="11">
        <v>100</v>
      </c>
      <c r="L18" s="11">
        <v>64.760000000000005</v>
      </c>
      <c r="M18" s="7">
        <v>3.88</v>
      </c>
      <c r="N18" s="24">
        <v>608</v>
      </c>
      <c r="O18" s="25">
        <v>99.34</v>
      </c>
      <c r="P18" s="25">
        <v>65.3</v>
      </c>
      <c r="Q18" s="26">
        <v>3.87</v>
      </c>
      <c r="R18" s="40" t="s">
        <v>24</v>
      </c>
      <c r="S18" s="25" t="s">
        <v>24</v>
      </c>
      <c r="T18" s="25" t="s">
        <v>24</v>
      </c>
      <c r="U18" s="26" t="s">
        <v>24</v>
      </c>
      <c r="V18" s="40">
        <v>547</v>
      </c>
      <c r="W18" s="9">
        <v>99.085923217550274</v>
      </c>
      <c r="X18" s="9">
        <v>53.016453382084094</v>
      </c>
      <c r="Y18" s="7">
        <v>3.6416819012797075</v>
      </c>
      <c r="Z18" s="40">
        <v>375</v>
      </c>
      <c r="AA18" s="9">
        <v>99.733333333333334</v>
      </c>
      <c r="AB18" s="9">
        <v>82.399999999999991</v>
      </c>
      <c r="AC18" s="7">
        <v>4.1973333333333329</v>
      </c>
      <c r="AD18" s="40">
        <v>340</v>
      </c>
      <c r="AE18" s="9">
        <v>98.529411764705884</v>
      </c>
      <c r="AF18" s="9">
        <v>67.352941176470594</v>
      </c>
      <c r="AG18" s="7">
        <v>3.82</v>
      </c>
    </row>
  </sheetData>
  <mergeCells count="10">
    <mergeCell ref="A1:Q1"/>
    <mergeCell ref="J2:M2"/>
    <mergeCell ref="F2:I2"/>
    <mergeCell ref="B2:E2"/>
    <mergeCell ref="A2:A3"/>
    <mergeCell ref="AD2:AG2"/>
    <mergeCell ref="Z2:AC2"/>
    <mergeCell ref="V2:Y2"/>
    <mergeCell ref="R2:U2"/>
    <mergeCell ref="N2:Q2"/>
  </mergeCells>
  <pageMargins left="0.11811023622047245" right="0.11811023622047245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состоянию на 1 августа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2024-08-01T09:48:35Z</dcterms:modified>
</cp:coreProperties>
</file>